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I:\Engenharia\Documentos\Contratos\2023\0000454-2023 Manutencao Ar Condicionado Diversas Regiões\Documentos Contratação\Lote III\"/>
    </mc:Choice>
  </mc:AlternateContent>
  <bookViews>
    <workbookView xWindow="-120" yWindow="-120" windowWidth="20730" windowHeight="11310" tabRatio="533"/>
  </bookViews>
  <sheets>
    <sheet name="Planilha de Orçamento" sheetId="9" r:id="rId1"/>
    <sheet name="BDI" sheetId="10" r:id="rId2"/>
  </sheets>
  <definedNames>
    <definedName name="_xlnm._FilterDatabase" localSheetId="0" hidden="1">'Planilha de Orçamento'!$B$11:$IA$11</definedName>
    <definedName name="_xlnm.Print_Area" localSheetId="1">BDI!$A$1:$I$33</definedName>
  </definedNames>
  <calcPr calcId="162913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5" i="9" l="1"/>
  <c r="H85" i="9" s="1"/>
  <c r="G86" i="9"/>
  <c r="H86" i="9" s="1"/>
  <c r="G87" i="9"/>
  <c r="H87" i="9" s="1"/>
  <c r="G88" i="9"/>
  <c r="H88" i="9" s="1"/>
  <c r="G89" i="9"/>
  <c r="H89" i="9" s="1"/>
  <c r="G90" i="9"/>
  <c r="H90" i="9" s="1"/>
  <c r="G91" i="9"/>
  <c r="H91" i="9" s="1"/>
  <c r="G92" i="9"/>
  <c r="H92" i="9" s="1"/>
  <c r="G93" i="9"/>
  <c r="H93" i="9" s="1"/>
  <c r="G94" i="9"/>
  <c r="H94" i="9" s="1"/>
  <c r="G40" i="9"/>
  <c r="H40" i="9" s="1"/>
  <c r="G41" i="9"/>
  <c r="H41" i="9" s="1"/>
  <c r="G42" i="9"/>
  <c r="H42" i="9" s="1"/>
  <c r="G43" i="9"/>
  <c r="H43" i="9" s="1"/>
  <c r="G44" i="9"/>
  <c r="H44" i="9" s="1"/>
  <c r="G45" i="9"/>
  <c r="H45" i="9" s="1"/>
  <c r="G46" i="9"/>
  <c r="H46" i="9" s="1"/>
  <c r="G47" i="9"/>
  <c r="H47" i="9" s="1"/>
  <c r="G48" i="9"/>
  <c r="H48" i="9" s="1"/>
  <c r="G49" i="9"/>
  <c r="H49" i="9" s="1"/>
  <c r="G50" i="9"/>
  <c r="H50" i="9" s="1"/>
  <c r="G51" i="9"/>
  <c r="H51" i="9" s="1"/>
  <c r="G52" i="9"/>
  <c r="H52" i="9" s="1"/>
  <c r="G53" i="9"/>
  <c r="H53" i="9" s="1"/>
  <c r="G54" i="9"/>
  <c r="H54" i="9" s="1"/>
  <c r="G55" i="9"/>
  <c r="H55" i="9" s="1"/>
  <c r="G56" i="9"/>
  <c r="H56" i="9" s="1"/>
  <c r="G79" i="9" l="1"/>
  <c r="H79" i="9" s="1"/>
  <c r="D81" i="9"/>
  <c r="D34" i="9"/>
  <c r="D110" i="9" l="1"/>
  <c r="E111" i="9"/>
  <c r="F110" i="9"/>
  <c r="G109" i="9"/>
  <c r="H109" i="9" s="1"/>
  <c r="G108" i="9"/>
  <c r="H108" i="9" s="1"/>
  <c r="G107" i="9"/>
  <c r="H107" i="9" s="1"/>
  <c r="G106" i="9"/>
  <c r="H106" i="9" s="1"/>
  <c r="G105" i="9"/>
  <c r="H105" i="9" s="1"/>
  <c r="G104" i="9"/>
  <c r="H104" i="9" s="1"/>
  <c r="G103" i="9"/>
  <c r="H103" i="9" s="1"/>
  <c r="G102" i="9"/>
  <c r="H102" i="9" s="1"/>
  <c r="G101" i="9"/>
  <c r="H101" i="9" s="1"/>
  <c r="G100" i="9"/>
  <c r="H100" i="9" s="1"/>
  <c r="G99" i="9"/>
  <c r="H99" i="9" s="1"/>
  <c r="G98" i="9"/>
  <c r="H98" i="9" s="1"/>
  <c r="G97" i="9"/>
  <c r="H97" i="9" s="1"/>
  <c r="G96" i="9"/>
  <c r="H96" i="9" s="1"/>
  <c r="G95" i="9"/>
  <c r="H95" i="9" s="1"/>
  <c r="G84" i="9"/>
  <c r="H84" i="9" s="1"/>
  <c r="G83" i="9"/>
  <c r="H83" i="9" s="1"/>
  <c r="G82" i="9"/>
  <c r="H82" i="9" s="1"/>
  <c r="G81" i="9"/>
  <c r="H81" i="9" s="1"/>
  <c r="G80" i="9"/>
  <c r="H80" i="9" s="1"/>
  <c r="G78" i="9"/>
  <c r="H78" i="9" s="1"/>
  <c r="G77" i="9"/>
  <c r="H77" i="9" s="1"/>
  <c r="G76" i="9"/>
  <c r="H76" i="9" s="1"/>
  <c r="G75" i="9"/>
  <c r="H75" i="9" s="1"/>
  <c r="G74" i="9"/>
  <c r="H74" i="9" s="1"/>
  <c r="G73" i="9"/>
  <c r="H73" i="9" s="1"/>
  <c r="G72" i="9"/>
  <c r="H72" i="9" s="1"/>
  <c r="G71" i="9"/>
  <c r="H71" i="9" s="1"/>
  <c r="G70" i="9"/>
  <c r="H70" i="9" s="1"/>
  <c r="G69" i="9"/>
  <c r="H69" i="9" s="1"/>
  <c r="G68" i="9"/>
  <c r="H68" i="9" s="1"/>
  <c r="G67" i="9"/>
  <c r="H67" i="9" s="1"/>
  <c r="G66" i="9"/>
  <c r="H66" i="9" s="1"/>
  <c r="G65" i="9"/>
  <c r="H65" i="9" s="1"/>
  <c r="G64" i="9"/>
  <c r="H64" i="9" s="1"/>
  <c r="G63" i="9"/>
  <c r="H63" i="9" s="1"/>
  <c r="G62" i="9"/>
  <c r="H62" i="9" s="1"/>
  <c r="G61" i="9"/>
  <c r="H61" i="9" s="1"/>
  <c r="G60" i="9"/>
  <c r="H60" i="9" s="1"/>
  <c r="G59" i="9"/>
  <c r="H59" i="9" s="1"/>
  <c r="G58" i="9"/>
  <c r="H58" i="9" s="1"/>
  <c r="G57" i="9"/>
  <c r="H57" i="9" s="1"/>
  <c r="G39" i="9"/>
  <c r="H39" i="9" s="1"/>
  <c r="G38" i="9"/>
  <c r="H38" i="9" s="1"/>
  <c r="G37" i="9"/>
  <c r="H37" i="9" s="1"/>
  <c r="G36" i="9"/>
  <c r="H36" i="9" s="1"/>
  <c r="G35" i="9"/>
  <c r="H35" i="9" s="1"/>
  <c r="G34" i="9"/>
  <c r="H34" i="9" s="1"/>
  <c r="G33" i="9"/>
  <c r="H33" i="9" s="1"/>
  <c r="G32" i="9"/>
  <c r="H32" i="9" s="1"/>
  <c r="G31" i="9"/>
  <c r="H31" i="9" s="1"/>
  <c r="G30" i="9"/>
  <c r="H30" i="9" s="1"/>
  <c r="G29" i="9"/>
  <c r="H29" i="9" s="1"/>
  <c r="G28" i="9"/>
  <c r="H28" i="9" s="1"/>
  <c r="G27" i="9"/>
  <c r="H27" i="9" s="1"/>
  <c r="G26" i="9"/>
  <c r="H26" i="9" s="1"/>
  <c r="G25" i="9"/>
  <c r="H25" i="9" s="1"/>
  <c r="G24" i="9"/>
  <c r="H24" i="9" s="1"/>
  <c r="G23" i="9"/>
  <c r="H23" i="9" s="1"/>
  <c r="G22" i="9"/>
  <c r="H22" i="9" s="1"/>
  <c r="G21" i="9"/>
  <c r="H21" i="9" s="1"/>
  <c r="G20" i="9"/>
  <c r="H20" i="9" s="1"/>
  <c r="G19" i="9"/>
  <c r="H19" i="9" s="1"/>
  <c r="G18" i="9"/>
  <c r="H18" i="9" s="1"/>
  <c r="G17" i="9"/>
  <c r="H17" i="9" s="1"/>
  <c r="G16" i="9"/>
  <c r="H16" i="9" s="1"/>
  <c r="G15" i="9"/>
  <c r="G14" i="9"/>
  <c r="H14" i="9" s="1"/>
  <c r="G110" i="9" l="1"/>
  <c r="H110" i="9" s="1"/>
  <c r="H15" i="9"/>
  <c r="D13" i="10" l="1"/>
  <c r="D21" i="10" s="1"/>
  <c r="H4" i="9" s="1"/>
  <c r="G111" i="9" l="1"/>
  <c r="H111" i="9" s="1"/>
  <c r="H113" i="9" s="1"/>
  <c r="F111" i="9"/>
</calcChain>
</file>

<file path=xl/sharedStrings.xml><?xml version="1.0" encoding="utf-8"?>
<sst xmlns="http://schemas.openxmlformats.org/spreadsheetml/2006/main" count="359" uniqueCount="263">
  <si>
    <t>DESCRIÇÃO</t>
  </si>
  <si>
    <t>QUANT.</t>
  </si>
  <si>
    <t>UNID.</t>
  </si>
  <si>
    <t>EMAIL:</t>
  </si>
  <si>
    <t>RAZÃO SOCIAL:</t>
  </si>
  <si>
    <t>CNPJ:</t>
  </si>
  <si>
    <t>DATA DA PROPOSTA</t>
  </si>
  <si>
    <t>FONE:</t>
  </si>
  <si>
    <t>BDI</t>
  </si>
  <si>
    <t>PLANILHA DE ORÇAMENTO</t>
  </si>
  <si>
    <t>ENDEREÇO:</t>
  </si>
  <si>
    <t>PROPONENTE</t>
  </si>
  <si>
    <t>PROPOSTA</t>
  </si>
  <si>
    <t>DESPESAS INDIRETAS</t>
  </si>
  <si>
    <t>AC - Administração central</t>
  </si>
  <si>
    <t>SG - Seguro e Garantias</t>
  </si>
  <si>
    <t>R - Riscos</t>
  </si>
  <si>
    <t>L - Lucro</t>
  </si>
  <si>
    <t>I - Impostos</t>
  </si>
  <si>
    <t>5.1</t>
  </si>
  <si>
    <t>PIS</t>
  </si>
  <si>
    <t>5.2</t>
  </si>
  <si>
    <t>COFINS</t>
  </si>
  <si>
    <t>5.3</t>
  </si>
  <si>
    <t>ISS (cfe. Legislação municipal)</t>
  </si>
  <si>
    <t>5.4</t>
  </si>
  <si>
    <t>CPRB - Contrib. Prev. Sobre Rec. Bruta</t>
  </si>
  <si>
    <t>DF - Despesas Financeiras</t>
  </si>
  <si>
    <t>Administração Central: de 3% à 5,5%</t>
  </si>
  <si>
    <t>Seguros + Garantia: de 0,8% à 1%</t>
  </si>
  <si>
    <t>Riscos: de 0,97% a 1,27%</t>
  </si>
  <si>
    <t>Despesas Financeiras: de 0,59% a 1,39%</t>
  </si>
  <si>
    <t>Lucros: de 6,16% à 8,96%</t>
  </si>
  <si>
    <t>BDI CALCULADO:  de 20,34% à 25,00%</t>
  </si>
  <si>
    <t>BDI Calculado</t>
  </si>
  <si>
    <t>FÓRMULA ADOTADA</t>
  </si>
  <si>
    <t>Valores limites conforme Acórdão 2622/2013 TCU</t>
  </si>
  <si>
    <t>PLANILHA DETALHAMENTO CÁLCULO BDI</t>
  </si>
  <si>
    <r>
      <rPr>
        <b/>
        <sz val="10"/>
        <color rgb="FF000000"/>
        <rFont val="Calibri"/>
        <family val="2"/>
        <charset val="1"/>
      </rPr>
      <t>COFINS</t>
    </r>
    <r>
      <rPr>
        <sz val="10"/>
        <color rgb="FF000000"/>
        <rFont val="Calibri"/>
        <family val="2"/>
        <charset val="1"/>
      </rPr>
      <t xml:space="preserve"> – Contribuição para o Financiamento da Seguridade Social: A alíquota depende do enquadramento fiscal e tributário da empresa.
</t>
    </r>
    <r>
      <rPr>
        <b/>
        <sz val="10"/>
        <color rgb="FF000000"/>
        <rFont val="Calibri"/>
        <family val="2"/>
        <charset val="1"/>
      </rPr>
      <t>PIS</t>
    </r>
    <r>
      <rPr>
        <sz val="10"/>
        <color rgb="FF000000"/>
        <rFont val="Calibri"/>
        <family val="2"/>
        <charset val="1"/>
      </rPr>
      <t xml:space="preserve"> - Programa de Integração Social: A alíquota depende do enquadramento fiscal e tributário da empresa.
</t>
    </r>
    <r>
      <rPr>
        <b/>
        <sz val="10"/>
        <color rgb="FF000000"/>
        <rFont val="Calibri"/>
        <family val="2"/>
        <charset val="1"/>
      </rPr>
      <t>ISS</t>
    </r>
    <r>
      <rPr>
        <sz val="10"/>
        <color rgb="FF000000"/>
        <rFont val="Calibri"/>
        <family val="2"/>
        <charset val="1"/>
      </rPr>
      <t xml:space="preserve"> - Pode ser isento, ou variar até 5%, conforme legislação municipal.</t>
    </r>
  </si>
  <si>
    <t>Itens em que podem ocorrer variações:</t>
  </si>
  <si>
    <t>(1- I)</t>
  </si>
  <si>
    <r>
      <t xml:space="preserve">BDI =( </t>
    </r>
    <r>
      <rPr>
        <u/>
        <sz val="10"/>
        <rFont val="Calibri"/>
        <family val="2"/>
        <scheme val="minor"/>
      </rPr>
      <t>(1+AC+S+R+G) x (1+DF) x (1+L)  - 1</t>
    </r>
    <r>
      <rPr>
        <sz val="10"/>
        <rFont val="Calibri"/>
        <family val="2"/>
        <scheme val="minor"/>
      </rPr>
      <t>)  x 100</t>
    </r>
  </si>
  <si>
    <t>TR</t>
  </si>
  <si>
    <t>PREÇO</t>
  </si>
  <si>
    <t>MENSAL</t>
  </si>
  <si>
    <t>ANUAL</t>
  </si>
  <si>
    <t>MÃO DE OBRA</t>
  </si>
  <si>
    <r>
      <t xml:space="preserve">2. ENDEREÇO DE EXECUÇÃO/ENTREGA: </t>
    </r>
    <r>
      <rPr>
        <sz val="10"/>
        <rFont val="Calibri"/>
        <family val="2"/>
        <scheme val="minor"/>
      </rPr>
      <t>REDE DE AGENCIAS, PAs, PAEs e SAAs  NO RS.</t>
    </r>
  </si>
  <si>
    <t>ITENS</t>
  </si>
  <si>
    <t>CUSTO TOTAL</t>
  </si>
  <si>
    <t>OBSERVAÇÃO:</t>
  </si>
  <si>
    <t>1.</t>
  </si>
  <si>
    <t>Os custos com a aquisição de materiais e substituição das peças, componentes mecânicos, elétricos e de refrigeração, bem como, componentes da torre de resfriamento, necessários à realização dos serviços de manutenção, são de responsabilidade da CONTRATADA.</t>
  </si>
  <si>
    <t>2.</t>
  </si>
  <si>
    <t>3.</t>
  </si>
  <si>
    <t>O Licitante deverá preencher a 'Tabela anexa com a composição de custos unitários de materiais e serviços especializados' e anexar juntamente a esta Planilha de Orçamentos, pois a mesma é parte integrante da proposta.</t>
  </si>
  <si>
    <r>
      <t>3. PRAZO DE EXECUÇÃO/ENTREGA:</t>
    </r>
    <r>
      <rPr>
        <sz val="10"/>
        <rFont val="Calibri"/>
        <family val="2"/>
        <scheme val="minor"/>
      </rPr>
      <t xml:space="preserve"> Mensal, conforme contrato.</t>
    </r>
  </si>
  <si>
    <r>
      <t xml:space="preserve">4. CONDIÇÕES DE PAGAMENTO: </t>
    </r>
    <r>
      <rPr>
        <sz val="10"/>
        <rFont val="Calibri"/>
        <family val="2"/>
        <scheme val="minor"/>
      </rPr>
      <t>Medição, conforme contrato</t>
    </r>
  </si>
  <si>
    <t>LOTE</t>
  </si>
  <si>
    <r>
      <t xml:space="preserve">1. OBJETO: </t>
    </r>
    <r>
      <rPr>
        <sz val="10"/>
        <rFont val="Calibri"/>
        <family val="2"/>
        <scheme val="minor"/>
      </rPr>
      <t>PRESTAÇÃO DE SERVIÇOS DE MANUTENÇÃO PREVENTIVA E CORRETIVA EM CONDICIONADORES DE AR E EQUIPAMENTOS MECÂNICOS NA REDE DE AGÊNCIAS, COM FORNECIMENTO DE MATERIAIS</t>
    </r>
  </si>
  <si>
    <t>3.1</t>
  </si>
  <si>
    <t>III</t>
  </si>
  <si>
    <t>PRESTAÇÃO DE SERVIÇOS DE MANUTENÇÃO PREVENTIVA E CORRETIVA EM CONDICIONADORES DE AR E EQUIPAMENTOS MECÂNICOS, COM FORNECIMENTO DE MATERIAIS - REGIÃO R05 - CENTRO-OESTE</t>
  </si>
  <si>
    <t>AGUDO - Av. Concórdia, 735 - Agudo/RS - (55) 3265 1211</t>
  </si>
  <si>
    <t>ALEGRETE - Rua Gaspar Martins, 18 - Alegrete/RS - (55) 3241 9400</t>
  </si>
  <si>
    <t>ARROIO DO TIGRE - Rua Marechal Castelo Branco, 438 - Arroio do Tigre/RS - (51) 3747  1155</t>
  </si>
  <si>
    <t>BAIRRO CIDADE - Rua General Andrea, 26 - Santa Cruz do Sul/RS - (51) 3711 7124</t>
  </si>
  <si>
    <t>BARROS CASSAL - Av. Maurício Cardoso, 1227 - Barros Cassal/RS - (54) 3384 1222</t>
  </si>
  <si>
    <t>BOA VISTA DO INCRA - Rua Heráclides de Lima Gomes, s/n - Boa Vista do Incra/RS - (55) 3613 1008</t>
  </si>
  <si>
    <t>BOQUEIRÃO DO LEÃO - Rua Maurício Cardoso, 1552 - Boqueirão do Leão/RS -  (51) 3789-1022</t>
  </si>
  <si>
    <t>BUTIÁ - Travessa Armando Fajardo, 25 - Butiá/RS - (51) 3652 1177</t>
  </si>
  <si>
    <t>CAÇAPAVA DO SUL - Rua 07 de Setembro, 796 - Caçapava do Sul/RS - (55) 3281 2222</t>
  </si>
  <si>
    <t>CACEQUI - Rua Bento Gonçalves, 133 - Cacequi/RS - (55) 3254 1141</t>
  </si>
  <si>
    <t>CACHOEIRA DO SUL - Rua 7 de Setembro, 1560 - Cachoeira do Sul/RS - (51)  3722 9400</t>
  </si>
  <si>
    <t>CAMOBI - Rua João Atílio Zampiere, 1225 - Santa Maria/RS - (55) 3226 2010</t>
  </si>
  <si>
    <t>CANDELÁRIA - Av. Pereira Rego, 1367 - Candelária/RS - (51) 3743 1770</t>
  </si>
  <si>
    <t>CERRO BRANCO - Rua Oscar Lamb, 365 - Cerro Branco/RS - (51) 3725 1001</t>
  </si>
  <si>
    <t xml:space="preserve">DILERMANDO DE AGUIAR - Av. Rocha Vieira, 620 - Dilermando de Aguiar/RS - (55) 3612 4261 </t>
  </si>
  <si>
    <t>DONA FRANCISCA - Av. Dezessete de Julho, 1289 - Dona Francisca/RS - (55)  3268 1222</t>
  </si>
  <si>
    <t>ENCRUZILHADA DO SUL - Rua 15 de Novembro, 141 - Encruzilhada do Sul/RS - (51)  3733 4700</t>
  </si>
  <si>
    <t>FAXINAL DO SOTURNO - Av. Vicente Pigatto, 389 - Faxinal do Soturno/RS - (55) 3263 1141</t>
  </si>
  <si>
    <t>GENERAL CÂMARA - Av. 15 de Novembro, 390 - General Câmara/RS - (51) 3655 1244</t>
  </si>
  <si>
    <t xml:space="preserve">GRAMADO XAVIER - Av. Santa Cruz, 1399 - Gramado Xavier/RS - (51) 3616 3147 </t>
  </si>
  <si>
    <t>IBARAMA - Rua Júlio Bridi, 66 - Ibarama/RS - (51) 3744 1066</t>
  </si>
  <si>
    <t>ITAQUI - Rua Bento Gonçalves, 566 - Itaqui/RS - (55) 3433 1138</t>
  </si>
  <si>
    <t>JAGUARI - Av. 7 de Setembro, 340 - Jaguari/RS - (55) 3255 1257</t>
  </si>
  <si>
    <t>JARI - Rua Silveira Martins, 77 - Jari/RS - (55) 3272 9128</t>
  </si>
  <si>
    <t>JÚLIO DE CASTILHOS - Av. Senador Pinheiro Machado, 563 - Júlio de Castilhos/RS - (55) 3271 2121</t>
  </si>
  <si>
    <t>LAGOÃO - Av. Thomas Costa, 432 Sala 02 - Lagoão/RS - (51) 3765 1299</t>
  </si>
  <si>
    <t>LAVRAS DO SUL - Rua Dr. Pires Porto, 280 - Lavras do Sul/RS  - (55) 3282 1144</t>
  </si>
  <si>
    <t>MAÇAMBARÁ - Rua Otacílio Medeiros de Almeida, 850 - Maçambará/RS - (55) 3435 1043</t>
  </si>
  <si>
    <t>MANOEL VIANA - Av Ibicuí, 949 - Manoel Viana/RS - (55) 3256 1266</t>
  </si>
  <si>
    <t>MATA - Rua do Sertão, 98 - Mata/RS - (55) 3259 1007</t>
  </si>
  <si>
    <t>MEDIANEIRA - Av. Nossa Senhora Medianeira, 1045 - Santa Maria/RS - (55) 3222 5414</t>
  </si>
  <si>
    <t>MINAS DO LEÃO - Av. Getúlio Vargas, 1959 - Minas do Leão/RS - (51) 3694 1411</t>
  </si>
  <si>
    <t>NOSSA SENHORA DAS DORES - Av. Nossa Senhora das Dores, 125 - Santa Maria/RS - (55) 3302 6700</t>
  </si>
  <si>
    <t xml:space="preserve">NOVA ESPERANÇA DO SUL - Rua Garibaldi, 1459 - Nova Esperança do Sul/RS - (55) 3258 1939 </t>
  </si>
  <si>
    <t>NOVA PALMA - Rua Raimundo Aléssio, 642 - Nova Palma/RS - (55) 3266 1156</t>
  </si>
  <si>
    <t>NOVO CABRAIS - Rua 28 de Dezembro, 890 - Novo Cabrais/RS - (51) 3616 5003</t>
  </si>
  <si>
    <t>VALE DO SOL - Rua Augusto Emmel, 041 - Vale do Sol/RS - (51) 3750 1282</t>
  </si>
  <si>
    <t>PANTANO GRANDE - Rua Alberto Germano Raabe, 180 - Pantano Grande/RS - (51) 3734 1155</t>
  </si>
  <si>
    <t>PARAÍSO DO SUL - Rua Augusto Rohde, 55 - Paraíso do Sul/RS - (55) 3262 1622</t>
  </si>
  <si>
    <t>PASSA SETE - Av. Adolpho Emilio Karnopp, 1422 - Passa Sete/RS - (55) 3616 6123</t>
  </si>
  <si>
    <t>PASSO DO SOBRADO - Rua São José, 51 - Passo do Sobrado/RS - (51) 3730 1200</t>
  </si>
  <si>
    <t>PINHAL GRANDE - Rua Barão do Rio Branco, 646 - Pinhal Grande/RS - (55) 3278 1426</t>
  </si>
  <si>
    <t>QUEVEDOS - Rua Humaitá, 49 - Quevedos/RS - (55) 3279 1142</t>
  </si>
  <si>
    <t>RESTINGA SECA - Av. Júlio de Castilhos, 296 - Restinga Seca/RS - (55) 3261 1101</t>
  </si>
  <si>
    <t>RIO PARDO - Rua Andrade Neves, 453 - Rio Pardo/RS - (51) 3731 8100</t>
  </si>
  <si>
    <t>ROSÁRIO DO SUL - Rua General Osório, 1246 - Rosário do Sul/RS - (55) 3231 2626</t>
  </si>
  <si>
    <t>RUA DR. BOZANO - Rua Dr. Bozano, 947 - Santa Maria/RS - (55) 3220 6800</t>
  </si>
  <si>
    <t>SALTO DO JACUÍ - Rua Alberto Pasqualini, 44 - Salto do Jacuí/RS - (55) 3327 1188</t>
  </si>
  <si>
    <t>SANTA CRUZ DO SUL - Rua Marechal Deodoro, 391 - Santa Cruz do Sul/RS - (51) 2106 6015</t>
  </si>
  <si>
    <t>SANTA MARIA - Rua do Acampamento, 2 - Santa Maria/RS - (55) 3220 2300</t>
  </si>
  <si>
    <t>SANTANA DO LIVRAMENTO - Rua 7 de Setembro, 884 - Santana do Livramento/RS - (55) 3241 8300</t>
  </si>
  <si>
    <t>SANTIAGO - Rua Venâncio Aires, 959 - Santiago/RS - (55) 3249 7700</t>
  </si>
  <si>
    <t>SÃO FRANCISCO DE ASSIS - Av. Farroupilha, 1627 - São Francisco de Assis/RS - (55) 3252 1100</t>
  </si>
  <si>
    <t>SÃO GABRIEL - Praça Dr. Fernando Abott, 14 - São Gabriel/RS - (55) 3232 5000</t>
  </si>
  <si>
    <t>SÃO JERÔNIMO - Rua Ramiro Barcelos , 663 - São Jerônimo/RS - (51) 3651 1544</t>
  </si>
  <si>
    <t>SÃO MARTINHO DA SERRA - Av. 24 de Janeiro, 611 - São Martinho da Serra/RS - (55) 3277 1237</t>
  </si>
  <si>
    <t>SÃO PEDRO DO SUL - Rua Expedicionário Almeida, 425 - São Pedro do Sul/RS - (55) 3276 1133</t>
  </si>
  <si>
    <t>SÃO SEPÉ - Rua 7 de Setembro, 1054 - São Sepé/RS - (55) 3233 1680</t>
  </si>
  <si>
    <t>SÃO VICENTE DO SUL - Av. Manoel Cipriano Davila, 978 - São Vicente do Sul/RS - (55) 3257 1252</t>
  </si>
  <si>
    <t>SEGREDO - Rua Imigrantes, 878 - Segredo/RS - (51) 3745 1082</t>
  </si>
  <si>
    <t>SILVEIRA MARTINS - Rua Antônio Américo Vedoin, 436 - Silveira Martins/RS - (55) 3224 1100</t>
  </si>
  <si>
    <t>SINIMBÚ - Av. Flores da Cunha, 1079 - Sinimbú/RS - (51) 3708 1128</t>
  </si>
  <si>
    <t>SOBRADINHO - Av. João Antônio, 415 - Sobradinho/RS - (51) 3742 1466</t>
  </si>
  <si>
    <t>SUPERINTENDÊNCIA REGIONAL ALTO URUGUAI - Rua do Acampamento, 2 - Santa Maria/RS</t>
  </si>
  <si>
    <t>SUPERINTENDÊNCIA REGIONAL CENTRO - Rua Marechal Deodoro, 391 - Santa Cruz do Sul/RS</t>
  </si>
  <si>
    <t>TAQUARI - Rua 7 de Setembro, 2035 - Taquari/RS - (51) 3653 1077</t>
  </si>
  <si>
    <t>TUPANCIRETÃ - Av. Vaz Ferreira, 1272 - Tupanciretã/RS - (55) 3272 1833</t>
  </si>
  <si>
    <t>UNISC - Av. Independência, 2293 - Santa Cruz do Sul/RS - (51) 3717-4078</t>
  </si>
  <si>
    <t>URUGUAIANA - Av. Duque de Caxias, 1759 - Uruguaiana/RS  - (55) 2102 1015</t>
  </si>
  <si>
    <t>VALE VERDE - Rua Assis Brasil, 957 - Vale Verde/RS - (51) 3655 9160</t>
  </si>
  <si>
    <t>VENÂNCIO AIRES - Rua Osvaldo Aranha, 1531 - Venâncio Aires/RS - (51) 3738 2500</t>
  </si>
  <si>
    <t>VILA NOVA DO SUL - Av. Dario Antunes da Rosa, 202 - Vila Nova do Sul/RS - (55) 3234 1330</t>
  </si>
  <si>
    <t>ZONA NORTE CACHOEIRA - Av. Brasil, 1514 - Cachoeira do Sul/RS - (51) 3722 5560</t>
  </si>
  <si>
    <t>SEPÉ TIARAJÚ - Av. Júlio de Castilhos, 303 - São Gabriel/RS - (55) 3237 0800</t>
  </si>
  <si>
    <t>PA PM BARRA QUARAÍ - Rua Salustiano Marty, 750 - Barra do Quaraí/RS - (55) 2102 1043</t>
  </si>
  <si>
    <t>PA CAPÃO DO CIPÓ - Av. Tancredo Neves, 1047 - Capão do Cipó/RS - (55) 3611 1066</t>
  </si>
  <si>
    <t>PA PM ITAARA - Av. Itaara, 68 - Itaara/RS - (55) 3220 2399</t>
  </si>
  <si>
    <t>PA PM IVORÁ - Av. General Osório, 287 - Ivorá/RS - (55) 3267 1020</t>
  </si>
  <si>
    <t>PA PM MATO LEITÃO - Rua Henrique Vier, S/N - Mato Leitão/RS - (51) 3738 2549</t>
  </si>
  <si>
    <t>PA MONTE ALVERNE - Rua Pedro Eggler, S/N - Santa Cruz do Sul/RS - (51) 3704 1103</t>
  </si>
  <si>
    <t>PA PM SANTA CRUZ - Av. Borges de Medeiros, 650 - Santa Cruz do Sul/RS - (51) 3713 2079</t>
  </si>
  <si>
    <t>PA PM S.J.POLESINE - Av. São João, 1223 - São João do Polesine/RS - (55) 9 9959 8860</t>
  </si>
  <si>
    <t xml:space="preserve">PA TUNAS - Rua das Matrizes, 192 - Tunas/RS - (51) 3767 1185 </t>
  </si>
  <si>
    <t>PA PM UNISTALDA - Largo Inácio Lopes Filho, S/N - Unistalda/RS - (55) 3611 5179</t>
  </si>
  <si>
    <t>PA TOROPI - Rua 22 de Outubro, 417 - Toropi/RS - (55) xxxx xxxx</t>
  </si>
  <si>
    <t>TOTAL DO SUBITEM 3.1</t>
  </si>
  <si>
    <t>TOTAL DO SUBITEM 3.1 COM BDI</t>
  </si>
  <si>
    <t>VALOR MÁXIMO A SER CONSUMIDO PELO CONTRATANTE, CONFORME NECESSIDADE PARA O ITEM 3.2</t>
  </si>
  <si>
    <t>VALOR TOTAL (SOMATÓRIO SUBITENS 3.1 E 3.2)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</si>
  <si>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</si>
  <si>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</si>
  <si>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</si>
  <si>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</si>
  <si>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</si>
  <si>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</si>
  <si>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</si>
  <si>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</si>
  <si>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</si>
  <si>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</si>
  <si>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</si>
  <si>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</si>
  <si>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3.1.13</t>
  </si>
  <si>
    <t>3.1.14</t>
  </si>
  <si>
    <t>3.1.15</t>
  </si>
  <si>
    <t>3.1.16</t>
  </si>
  <si>
    <t>3.1.17</t>
  </si>
  <si>
    <t>3.1.18</t>
  </si>
  <si>
    <t>3.1.19</t>
  </si>
  <si>
    <t>3.1.20</t>
  </si>
  <si>
    <t>3.1.21</t>
  </si>
  <si>
    <t>3.1.22</t>
  </si>
  <si>
    <t>3.1.23</t>
  </si>
  <si>
    <t>3.1.24</t>
  </si>
  <si>
    <t>3.1.25</t>
  </si>
  <si>
    <t>3.1.26</t>
  </si>
  <si>
    <t>3.1.27</t>
  </si>
  <si>
    <t>3.1.28</t>
  </si>
  <si>
    <t>3.1.29</t>
  </si>
  <si>
    <t>3.1.30</t>
  </si>
  <si>
    <t>3.1.31</t>
  </si>
  <si>
    <t>3.1.32</t>
  </si>
  <si>
    <t>3.1.33</t>
  </si>
  <si>
    <t>3.1.34</t>
  </si>
  <si>
    <t>3.1.35</t>
  </si>
  <si>
    <t>3.1.36</t>
  </si>
  <si>
    <t>3.1.37</t>
  </si>
  <si>
    <t>3.1.38</t>
  </si>
  <si>
    <t>3.1.39</t>
  </si>
  <si>
    <t>3.1.40</t>
  </si>
  <si>
    <t>3.1.42</t>
  </si>
  <si>
    <t>3.1.43</t>
  </si>
  <si>
    <t>3.1.44</t>
  </si>
  <si>
    <t>3.1.45</t>
  </si>
  <si>
    <t>3.1.46</t>
  </si>
  <si>
    <t>3.1.47</t>
  </si>
  <si>
    <t>3.1.48</t>
  </si>
  <si>
    <t>3.1.49</t>
  </si>
  <si>
    <t>3.1.50</t>
  </si>
  <si>
    <t>3.1.51</t>
  </si>
  <si>
    <t>3.1.52</t>
  </si>
  <si>
    <t>3.1.53</t>
  </si>
  <si>
    <t>3.1.54</t>
  </si>
  <si>
    <t>3.1.55</t>
  </si>
  <si>
    <t>3.1.56</t>
  </si>
  <si>
    <t>3.1.57</t>
  </si>
  <si>
    <t>3.1.58</t>
  </si>
  <si>
    <t>3.1.59</t>
  </si>
  <si>
    <t>3.1.60</t>
  </si>
  <si>
    <t>3.1.61</t>
  </si>
  <si>
    <t>3.1.62</t>
  </si>
  <si>
    <t>3.1.63</t>
  </si>
  <si>
    <t>3.1.64</t>
  </si>
  <si>
    <t>3.1.65</t>
  </si>
  <si>
    <t>3.1.66</t>
  </si>
  <si>
    <t>3.1.67</t>
  </si>
  <si>
    <t>3.1.68</t>
  </si>
  <si>
    <t>3.1.69</t>
  </si>
  <si>
    <t>3.1.70</t>
  </si>
  <si>
    <t>3.1.71</t>
  </si>
  <si>
    <t>3.1.72</t>
  </si>
  <si>
    <t>3.1.73</t>
  </si>
  <si>
    <t>3.1.74</t>
  </si>
  <si>
    <t>3.1.75</t>
  </si>
  <si>
    <t>3.1.76</t>
  </si>
  <si>
    <t>3.1.77</t>
  </si>
  <si>
    <t>3.1.78</t>
  </si>
  <si>
    <t>3.1.79</t>
  </si>
  <si>
    <t>3.1.80</t>
  </si>
  <si>
    <t>3.1.81</t>
  </si>
  <si>
    <t>3.1.82</t>
  </si>
  <si>
    <t>3.1.83</t>
  </si>
  <si>
    <t>3.1.84</t>
  </si>
  <si>
    <t>3.1.85</t>
  </si>
  <si>
    <t>3.1.86</t>
  </si>
  <si>
    <t>3.1.87</t>
  </si>
  <si>
    <t>3.1.88</t>
  </si>
  <si>
    <t>3.1.89</t>
  </si>
  <si>
    <t>3.1.90</t>
  </si>
  <si>
    <t>3.1.91</t>
  </si>
  <si>
    <t>3.1.92</t>
  </si>
  <si>
    <t>3.1.93</t>
  </si>
  <si>
    <t>3.1.94</t>
  </si>
  <si>
    <t>3.1.95</t>
  </si>
  <si>
    <t>3.1.96</t>
  </si>
  <si>
    <t>AGRO LIVRAMENTO - Rua dos Andradas, 21 - Santana do Livramento/RS - (55) 3621 1250</t>
  </si>
  <si>
    <t>SAA CENTRO COM TANCREDO NEVES - Rua Armin Schvarcz, 341 lj. 25 - Santa Maria/RS</t>
  </si>
  <si>
    <t>SAA RODOVIÁRIA SANTA MARIA - Rua Pedro Pereira, 1450 - Santa Maria/RS</t>
  </si>
  <si>
    <t>QUIOSQUE OKTOBERFEST - Rua Galvão Costa, 755 - Santa Cruz do Sul/RS</t>
  </si>
  <si>
    <t>TANCREDO NEVES - Rua Maranhão, 280 - Santa Maria/RS - (55) 3212 9594</t>
  </si>
  <si>
    <t>FORMIGUEIRO - Rua 7 de Setembro, 176 - Formigueiro/RS - (55) 3236 1233</t>
  </si>
  <si>
    <t>PA TABAÍ - Rua 28 de Dezembro, SN - Tabaí/RS - (51) 3653 9380</t>
  </si>
  <si>
    <t>QUARAÍ - Rua Baltazar Brum, 320 - Quaraí/RS - (55) 3243 1025</t>
  </si>
  <si>
    <t>QUIOSQUE SHOP. MARCO DO IMIGRANTE - Rua Senador Alberto Pasqualini, 18 - Santa Cruz do Sul/RS</t>
  </si>
  <si>
    <t>VERA CRUZ - Av. Nestor Fred Henn, 1512 - Vera Cruz/RS - (51) 3718 1209</t>
  </si>
  <si>
    <t>PA DROGARIA CIDADE - Av. Barão do Cambay, 1026 - São Gabriel/RS</t>
  </si>
  <si>
    <t>Não há obrigatoriedade, por parte do CONTRATANTE, de adquirir quantidades mínimas de materias/peças descritas nos subitens x.2 nos lotes (Tabela anexa com a composição de custos unitários de materiais e serviços especializados), pois tais materiais/peças serão adquiridos para execução de serviços não previsíveis, como furtos, roubos, sinistros, equipamentos condenados, itens não característicos de manutenção.</t>
  </si>
  <si>
    <t xml:space="preserve">Os subitens x.2.5 - Higienização da rede de dutos nos lotes (Tabela anexa com a composição de custos unitários de materiais e serviços especializados), também será contratado conforme demanda do CONTRATANTE. </t>
  </si>
  <si>
    <t>Processo nº 0000454/2023</t>
  </si>
  <si>
    <t>Enc. Sociais - SINAPI-RS DEZ/2022</t>
  </si>
  <si>
    <t>3.1.41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</si>
</sst>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* #,##0.00\ ;\-* #,##0.00\ ;* \-#\ ;@\ "/>
    <numFmt numFmtId="166" formatCode="0.00_);[Red]\(0.00\)"/>
  </numFmts>
  <fonts count="30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1"/>
      <color theme="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u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8"/>
      <name val="MS Sans Serif"/>
    </font>
    <font>
      <sz val="10"/>
      <name val="MS Sans Serif"/>
    </font>
    <font>
      <b/>
      <sz val="8"/>
      <name val="Arial"/>
      <family val="2"/>
    </font>
    <font>
      <sz val="8"/>
      <name val="Arial"/>
      <family val="2"/>
    </font>
    <font>
      <sz val="8.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rgb="FF99CCFF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/>
      <diagonal/>
    </border>
    <border>
      <left/>
      <right/>
      <top/>
      <bottom style="thin">
        <color theme="8" tint="-0.24994659260841701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/>
      <top style="medium">
        <color theme="3"/>
      </top>
      <bottom style="hair">
        <color theme="3"/>
      </bottom>
      <diagonal/>
    </border>
    <border>
      <left/>
      <right/>
      <top style="hair">
        <color theme="3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6">
    <xf numFmtId="0" fontId="0" fillId="0" borderId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>
      <alignment vertical="center"/>
    </xf>
    <xf numFmtId="0" fontId="4" fillId="0" borderId="0"/>
    <xf numFmtId="0" fontId="5" fillId="0" borderId="0"/>
    <xf numFmtId="0" fontId="2" fillId="0" borderId="0"/>
    <xf numFmtId="40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7" fillId="0" borderId="0"/>
    <xf numFmtId="9" fontId="17" fillId="0" borderId="0" applyBorder="0" applyProtection="0"/>
    <xf numFmtId="165" fontId="17" fillId="0" borderId="0" applyBorder="0" applyProtection="0"/>
    <xf numFmtId="0" fontId="1" fillId="0" borderId="0"/>
    <xf numFmtId="44" fontId="26" fillId="0" borderId="0" applyFont="0" applyFill="0" applyBorder="0" applyAlignment="0" applyProtection="0"/>
  </cellStyleXfs>
  <cellXfs count="161">
    <xf numFmtId="0" fontId="0" fillId="0" borderId="0" xfId="0"/>
    <xf numFmtId="0" fontId="15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15" fillId="0" borderId="0" xfId="0" applyFont="1" applyFill="1" applyProtection="1">
      <protection hidden="1"/>
    </xf>
    <xf numFmtId="0" fontId="15" fillId="0" borderId="0" xfId="0" applyFont="1" applyFill="1" applyBorder="1" applyAlignment="1" applyProtection="1">
      <protection hidden="1"/>
    </xf>
    <xf numFmtId="0" fontId="15" fillId="0" borderId="0" xfId="0" applyFont="1" applyFill="1" applyBorder="1" applyProtection="1"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0" fontId="8" fillId="0" borderId="0" xfId="0" applyFont="1" applyFill="1" applyAlignment="1" applyProtection="1">
      <alignment horizontal="right" vertical="center" wrapText="1"/>
      <protection hidden="1"/>
    </xf>
    <xf numFmtId="0" fontId="8" fillId="0" borderId="0" xfId="0" applyFont="1" applyFill="1" applyAlignment="1" applyProtection="1">
      <alignment horizontal="left" vertical="center" wrapText="1"/>
      <protection hidden="1"/>
    </xf>
    <xf numFmtId="2" fontId="8" fillId="0" borderId="0" xfId="0" applyNumberFormat="1" applyFont="1" applyFill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alignment horizontal="center" vertical="center" wrapText="1"/>
      <protection hidden="1"/>
    </xf>
    <xf numFmtId="4" fontId="8" fillId="0" borderId="0" xfId="0" applyNumberFormat="1" applyFont="1" applyFill="1" applyAlignment="1" applyProtection="1">
      <alignment horizontal="right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Protection="1"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23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18" fillId="0" borderId="0" xfId="11" applyFont="1" applyBorder="1" applyAlignment="1">
      <alignment horizontal="justify" vertical="center" wrapText="1"/>
    </xf>
    <xf numFmtId="0" fontId="19" fillId="0" borderId="0" xfId="11" applyFont="1" applyFill="1" applyBorder="1" applyAlignment="1">
      <alignment horizontal="center" vertical="center" wrapText="1"/>
    </xf>
    <xf numFmtId="0" fontId="17" fillId="0" borderId="0" xfId="11" applyFont="1" applyFill="1" applyBorder="1" applyAlignment="1">
      <alignment vertical="center"/>
    </xf>
    <xf numFmtId="0" fontId="20" fillId="0" borderId="0" xfId="11" applyFont="1" applyFill="1" applyBorder="1" applyAlignment="1">
      <alignment vertical="center"/>
    </xf>
    <xf numFmtId="0" fontId="17" fillId="0" borderId="2" xfId="11" applyFont="1" applyBorder="1" applyAlignment="1">
      <alignment vertical="center"/>
    </xf>
    <xf numFmtId="0" fontId="20" fillId="0" borderId="2" xfId="11" applyFont="1" applyBorder="1" applyAlignment="1">
      <alignment vertical="center"/>
    </xf>
    <xf numFmtId="0" fontId="8" fillId="0" borderId="3" xfId="0" applyFont="1" applyBorder="1" applyProtection="1">
      <protection hidden="1"/>
    </xf>
    <xf numFmtId="0" fontId="8" fillId="0" borderId="0" xfId="0" applyFont="1" applyBorder="1" applyProtection="1">
      <protection hidden="1"/>
    </xf>
    <xf numFmtId="0" fontId="8" fillId="0" borderId="1" xfId="0" applyFont="1" applyBorder="1" applyProtection="1">
      <protection hidden="1"/>
    </xf>
    <xf numFmtId="0" fontId="17" fillId="0" borderId="1" xfId="11" applyFont="1" applyFill="1" applyBorder="1" applyAlignment="1">
      <alignment vertical="center"/>
    </xf>
    <xf numFmtId="0" fontId="18" fillId="0" borderId="0" xfId="11" applyFont="1" applyBorder="1" applyAlignment="1">
      <alignment horizontal="justify" vertical="center" wrapText="1"/>
    </xf>
    <xf numFmtId="0" fontId="6" fillId="0" borderId="0" xfId="0" applyFont="1" applyBorder="1" applyProtection="1">
      <protection hidden="1"/>
    </xf>
    <xf numFmtId="0" fontId="6" fillId="0" borderId="9" xfId="0" applyFont="1" applyBorder="1" applyProtection="1">
      <protection hidden="1"/>
    </xf>
    <xf numFmtId="0" fontId="6" fillId="0" borderId="9" xfId="0" applyFont="1" applyFill="1" applyBorder="1" applyAlignment="1" applyProtection="1">
      <alignment vertical="center"/>
      <protection hidden="1"/>
    </xf>
    <xf numFmtId="10" fontId="6" fillId="2" borderId="9" xfId="10" applyNumberFormat="1" applyFont="1" applyFill="1" applyBorder="1" applyAlignment="1" applyProtection="1">
      <alignment vertical="center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vertical="center"/>
      <protection hidden="1"/>
    </xf>
    <xf numFmtId="10" fontId="8" fillId="0" borderId="7" xfId="1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10" fontId="8" fillId="0" borderId="0" xfId="10" applyNumberFormat="1" applyFont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10" fontId="8" fillId="2" borderId="0" xfId="10" applyNumberFormat="1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hidden="1"/>
    </xf>
    <xf numFmtId="0" fontId="8" fillId="2" borderId="7" xfId="0" applyFont="1" applyFill="1" applyBorder="1" applyAlignment="1" applyProtection="1">
      <alignment vertical="center"/>
      <protection hidden="1"/>
    </xf>
    <xf numFmtId="10" fontId="8" fillId="2" borderId="7" xfId="10" applyNumberFormat="1" applyFont="1" applyFill="1" applyBorder="1" applyAlignment="1" applyProtection="1">
      <alignment vertical="center"/>
      <protection locked="0"/>
    </xf>
    <xf numFmtId="0" fontId="8" fillId="0" borderId="8" xfId="0" applyFont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vertical="center"/>
      <protection hidden="1"/>
    </xf>
    <xf numFmtId="10" fontId="8" fillId="0" borderId="8" xfId="10" applyNumberFormat="1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vertical="center"/>
      <protection hidden="1"/>
    </xf>
    <xf numFmtId="10" fontId="8" fillId="0" borderId="10" xfId="10" applyNumberFormat="1" applyFont="1" applyBorder="1" applyAlignment="1" applyProtection="1">
      <alignment vertical="center"/>
      <protection locked="0"/>
    </xf>
    <xf numFmtId="10" fontId="8" fillId="0" borderId="7" xfId="0" applyNumberFormat="1" applyFont="1" applyBorder="1" applyAlignment="1" applyProtection="1">
      <alignment vertical="center"/>
      <protection hidden="1"/>
    </xf>
    <xf numFmtId="0" fontId="8" fillId="2" borderId="10" xfId="0" applyFont="1" applyFill="1" applyBorder="1" applyAlignment="1" applyProtection="1">
      <alignment vertical="center"/>
      <protection hidden="1"/>
    </xf>
    <xf numFmtId="10" fontId="8" fillId="2" borderId="10" xfId="10" applyNumberFormat="1" applyFont="1" applyFill="1" applyBorder="1" applyAlignment="1" applyProtection="1">
      <alignment vertical="center"/>
      <protection locked="0"/>
    </xf>
    <xf numFmtId="0" fontId="13" fillId="0" borderId="11" xfId="0" applyFont="1" applyBorder="1" applyAlignment="1" applyProtection="1">
      <alignment horizontal="center" vertical="center"/>
      <protection hidden="1"/>
    </xf>
    <xf numFmtId="0" fontId="13" fillId="2" borderId="11" xfId="0" applyFont="1" applyFill="1" applyBorder="1" applyAlignment="1" applyProtection="1">
      <alignment vertical="center"/>
      <protection hidden="1"/>
    </xf>
    <xf numFmtId="10" fontId="8" fillId="2" borderId="0" xfId="10" applyNumberFormat="1" applyFont="1" applyFill="1" applyBorder="1" applyAlignment="1" applyProtection="1">
      <alignment vertical="center"/>
      <protection hidden="1"/>
    </xf>
    <xf numFmtId="10" fontId="8" fillId="0" borderId="0" xfId="10" applyNumberFormat="1" applyFont="1" applyBorder="1" applyAlignment="1" applyProtection="1">
      <alignment vertical="center"/>
      <protection hidden="1"/>
    </xf>
    <xf numFmtId="10" fontId="12" fillId="2" borderId="12" xfId="0" applyNumberFormat="1" applyFont="1" applyFill="1" applyBorder="1" applyAlignment="1" applyProtection="1">
      <alignment horizontal="right" vertical="center" wrapText="1"/>
      <protection hidden="1"/>
    </xf>
    <xf numFmtId="14" fontId="6" fillId="2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2" borderId="13" xfId="0" applyFont="1" applyFill="1" applyBorder="1" applyAlignment="1" applyProtection="1">
      <alignment horizontal="right" vertical="center" wrapText="1"/>
      <protection hidden="1"/>
    </xf>
    <xf numFmtId="0" fontId="8" fillId="2" borderId="13" xfId="0" applyFont="1" applyFill="1" applyBorder="1" applyAlignment="1" applyProtection="1">
      <alignment horizontal="center" vertical="center" wrapText="1"/>
      <protection locked="0"/>
    </xf>
    <xf numFmtId="0" fontId="11" fillId="2" borderId="14" xfId="0" applyFont="1" applyFill="1" applyBorder="1" applyAlignment="1" applyProtection="1">
      <alignment horizontal="right" vertical="center" wrapText="1"/>
      <protection hidden="1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44" fontId="8" fillId="0" borderId="15" xfId="15" applyFont="1" applyFill="1" applyBorder="1" applyAlignment="1" applyProtection="1">
      <alignment vertical="center"/>
      <protection locked="0"/>
    </xf>
    <xf numFmtId="44" fontId="8" fillId="0" borderId="22" xfId="15" applyFont="1" applyFill="1" applyBorder="1" applyAlignment="1" applyProtection="1">
      <alignment vertical="center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hidden="1"/>
    </xf>
    <xf numFmtId="0" fontId="6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164" fontId="6" fillId="0" borderId="24" xfId="0" applyNumberFormat="1" applyFont="1" applyFill="1" applyBorder="1" applyAlignment="1" applyProtection="1">
      <alignment horizontal="right" vertical="center" wrapText="1"/>
      <protection hidden="1"/>
    </xf>
    <xf numFmtId="0" fontId="27" fillId="0" borderId="15" xfId="0" applyFont="1" applyFill="1" applyBorder="1" applyAlignment="1" applyProtection="1">
      <alignment horizontal="center" vertical="center" wrapText="1"/>
    </xf>
    <xf numFmtId="0" fontId="28" fillId="0" borderId="27" xfId="0" applyFont="1" applyBorder="1" applyAlignment="1" applyProtection="1">
      <alignment horizontal="center" vertical="center"/>
    </xf>
    <xf numFmtId="0" fontId="28" fillId="0" borderId="15" xfId="0" applyFont="1" applyFill="1" applyBorder="1" applyAlignment="1" applyProtection="1">
      <alignment horizontal="center" vertical="center" wrapText="1"/>
    </xf>
    <xf numFmtId="0" fontId="28" fillId="2" borderId="15" xfId="0" applyFont="1" applyFill="1" applyBorder="1" applyAlignment="1" applyProtection="1">
      <alignment horizontal="center" vertical="center" wrapText="1"/>
    </xf>
    <xf numFmtId="0" fontId="28" fillId="2" borderId="27" xfId="0" applyFont="1" applyFill="1" applyBorder="1" applyAlignment="1" applyProtection="1">
      <alignment horizontal="center" vertical="center"/>
    </xf>
    <xf numFmtId="0" fontId="28" fillId="0" borderId="27" xfId="0" applyFont="1" applyFill="1" applyBorder="1" applyAlignment="1" applyProtection="1">
      <alignment horizontal="center" vertical="center"/>
    </xf>
    <xf numFmtId="2" fontId="28" fillId="2" borderId="15" xfId="0" applyNumberFormat="1" applyFont="1" applyFill="1" applyBorder="1" applyAlignment="1" applyProtection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2" fontId="28" fillId="0" borderId="15" xfId="0" applyNumberFormat="1" applyFont="1" applyFill="1" applyBorder="1" applyAlignment="1" applyProtection="1">
      <alignment horizontal="center" vertical="center"/>
    </xf>
    <xf numFmtId="164" fontId="6" fillId="0" borderId="28" xfId="0" applyNumberFormat="1" applyFont="1" applyFill="1" applyBorder="1" applyAlignment="1" applyProtection="1">
      <alignment horizontal="right" vertical="center" wrapText="1"/>
      <protection hidden="1"/>
    </xf>
    <xf numFmtId="1" fontId="6" fillId="4" borderId="15" xfId="0" applyNumberFormat="1" applyFont="1" applyFill="1" applyBorder="1" applyAlignment="1" applyProtection="1">
      <alignment horizontal="right" vertical="center" wrapText="1"/>
    </xf>
    <xf numFmtId="0" fontId="6" fillId="4" borderId="15" xfId="0" applyFont="1" applyFill="1" applyBorder="1" applyAlignment="1">
      <alignment horizontal="right" vertical="top" wrapText="1"/>
    </xf>
    <xf numFmtId="4" fontId="8" fillId="4" borderId="15" xfId="0" applyNumberFormat="1" applyFont="1" applyFill="1" applyBorder="1" applyAlignment="1" applyProtection="1">
      <alignment horizontal="center" vertical="center" wrapText="1"/>
      <protection hidden="1"/>
    </xf>
    <xf numFmtId="0" fontId="8" fillId="4" borderId="15" xfId="0" applyFont="1" applyFill="1" applyBorder="1" applyAlignment="1" applyProtection="1">
      <alignment horizontal="center" vertical="center" wrapText="1"/>
      <protection hidden="1"/>
    </xf>
    <xf numFmtId="164" fontId="8" fillId="4" borderId="15" xfId="0" applyNumberFormat="1" applyFont="1" applyFill="1" applyBorder="1" applyAlignment="1" applyProtection="1">
      <alignment horizontal="center" vertical="center" wrapText="1"/>
      <protection hidden="1"/>
    </xf>
    <xf numFmtId="4" fontId="6" fillId="4" borderId="15" xfId="0" applyNumberFormat="1" applyFont="1" applyFill="1" applyBorder="1" applyAlignment="1" applyProtection="1">
      <alignment horizontal="center" vertical="center" wrapText="1"/>
      <protection hidden="1"/>
    </xf>
    <xf numFmtId="0" fontId="6" fillId="4" borderId="15" xfId="0" applyFont="1" applyFill="1" applyBorder="1" applyAlignment="1" applyProtection="1">
      <alignment horizontal="center" vertical="center" wrapText="1"/>
      <protection hidden="1"/>
    </xf>
    <xf numFmtId="164" fontId="6" fillId="4" borderId="15" xfId="0" applyNumberFormat="1" applyFont="1" applyFill="1" applyBorder="1" applyAlignment="1" applyProtection="1">
      <alignment horizontal="center" vertical="center" wrapText="1"/>
      <protection hidden="1"/>
    </xf>
    <xf numFmtId="2" fontId="13" fillId="4" borderId="15" xfId="0" applyNumberFormat="1" applyFont="1" applyFill="1" applyBorder="1" applyAlignment="1" applyProtection="1">
      <alignment horizontal="center" vertical="center" wrapText="1"/>
      <protection hidden="1"/>
    </xf>
    <xf numFmtId="2" fontId="13" fillId="4" borderId="27" xfId="0" applyNumberFormat="1" applyFont="1" applyFill="1" applyBorder="1" applyAlignment="1" applyProtection="1">
      <alignment horizontal="center" vertical="center" wrapText="1"/>
      <protection hidden="1"/>
    </xf>
    <xf numFmtId="44" fontId="8" fillId="0" borderId="32" xfId="15" applyFont="1" applyFill="1" applyBorder="1" applyAlignment="1" applyProtection="1">
      <alignment vertical="center"/>
    </xf>
    <xf numFmtId="44" fontId="8" fillId="0" borderId="32" xfId="15" applyFont="1" applyBorder="1" applyAlignment="1" applyProtection="1">
      <alignment vertical="center"/>
    </xf>
    <xf numFmtId="44" fontId="8" fillId="0" borderId="27" xfId="15" applyFont="1" applyBorder="1" applyAlignment="1" applyProtection="1">
      <alignment vertical="center"/>
    </xf>
    <xf numFmtId="44" fontId="8" fillId="0" borderId="27" xfId="15" applyFont="1" applyFill="1" applyBorder="1" applyAlignment="1" applyProtection="1">
      <alignment vertical="center"/>
    </xf>
    <xf numFmtId="164" fontId="8" fillId="4" borderId="27" xfId="0" applyNumberFormat="1" applyFont="1" applyFill="1" applyBorder="1" applyAlignment="1" applyProtection="1">
      <alignment horizontal="center" vertical="center" wrapText="1"/>
      <protection hidden="1"/>
    </xf>
    <xf numFmtId="164" fontId="6" fillId="4" borderId="27" xfId="0" applyNumberFormat="1" applyFont="1" applyFill="1" applyBorder="1" applyAlignment="1" applyProtection="1">
      <alignment horizontal="center" vertical="center" wrapText="1"/>
      <protection hidden="1"/>
    </xf>
    <xf numFmtId="164" fontId="8" fillId="4" borderId="24" xfId="0" applyNumberFormat="1" applyFont="1" applyFill="1" applyBorder="1" applyAlignment="1" applyProtection="1">
      <alignment horizontal="center" vertical="center" wrapText="1"/>
      <protection hidden="1"/>
    </xf>
    <xf numFmtId="164" fontId="6" fillId="4" borderId="24" xfId="0" applyNumberFormat="1" applyFont="1" applyFill="1" applyBorder="1" applyAlignment="1" applyProtection="1">
      <alignment horizontal="center" vertical="center" wrapText="1"/>
      <protection hidden="1"/>
    </xf>
    <xf numFmtId="164" fontId="6" fillId="4" borderId="35" xfId="0" applyNumberFormat="1" applyFont="1" applyFill="1" applyBorder="1" applyAlignment="1" applyProtection="1">
      <alignment horizontal="center" vertical="center" wrapText="1"/>
      <protection hidden="1"/>
    </xf>
    <xf numFmtId="2" fontId="28" fillId="0" borderId="15" xfId="0" applyNumberFormat="1" applyFont="1" applyFill="1" applyBorder="1" applyAlignment="1" applyProtection="1">
      <alignment horizontal="center"/>
    </xf>
    <xf numFmtId="2" fontId="29" fillId="0" borderId="15" xfId="0" applyNumberFormat="1" applyFont="1" applyFill="1" applyBorder="1" applyAlignment="1" applyProtection="1">
      <alignment horizontal="center" vertical="center"/>
      <protection hidden="1"/>
    </xf>
    <xf numFmtId="0" fontId="28" fillId="0" borderId="15" xfId="0" applyFont="1" applyFill="1" applyBorder="1" applyAlignment="1">
      <alignment horizontal="center" vertical="center" wrapText="1"/>
    </xf>
    <xf numFmtId="0" fontId="6" fillId="2" borderId="0" xfId="0" applyFont="1" applyFill="1" applyAlignment="1" applyProtection="1">
      <alignment vertical="center"/>
      <protection hidden="1"/>
    </xf>
    <xf numFmtId="0" fontId="8" fillId="0" borderId="16" xfId="0" applyFont="1" applyBorder="1" applyAlignment="1" applyProtection="1">
      <alignment horizontal="center" vertical="center" wrapText="1"/>
      <protection hidden="1"/>
    </xf>
    <xf numFmtId="0" fontId="8" fillId="0" borderId="19" xfId="0" applyFont="1" applyBorder="1" applyAlignment="1" applyProtection="1">
      <alignment horizontal="center" vertical="center" wrapText="1"/>
      <protection hidden="1"/>
    </xf>
    <xf numFmtId="10" fontId="12" fillId="0" borderId="12" xfId="0" applyNumberFormat="1" applyFont="1" applyFill="1" applyBorder="1" applyAlignment="1" applyProtection="1">
      <alignment horizontal="right" vertical="center" wrapText="1"/>
    </xf>
    <xf numFmtId="0" fontId="8" fillId="2" borderId="13" xfId="0" applyFont="1" applyFill="1" applyBorder="1" applyAlignment="1" applyProtection="1">
      <alignment horizontal="center" vertical="center" wrapText="1"/>
      <protection locked="0" hidden="1"/>
    </xf>
    <xf numFmtId="166" fontId="28" fillId="0" borderId="15" xfId="15" applyNumberFormat="1" applyFont="1" applyFill="1" applyBorder="1" applyAlignment="1" applyProtection="1">
      <alignment horizontal="center" vertical="center"/>
    </xf>
    <xf numFmtId="0" fontId="11" fillId="0" borderId="12" xfId="0" applyFont="1" applyFill="1" applyBorder="1" applyAlignment="1" applyProtection="1">
      <alignment horizontal="right" vertical="center" wrapText="1"/>
    </xf>
    <xf numFmtId="0" fontId="8" fillId="2" borderId="13" xfId="0" applyFont="1" applyFill="1" applyBorder="1" applyAlignment="1" applyProtection="1">
      <alignment horizontal="left" vertical="center" wrapText="1"/>
      <protection locked="0"/>
    </xf>
    <xf numFmtId="0" fontId="8" fillId="2" borderId="14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Alignment="1" applyProtection="1">
      <alignment horizontal="left" vertical="center" wrapText="1"/>
      <protection hidden="1"/>
    </xf>
    <xf numFmtId="0" fontId="6" fillId="2" borderId="0" xfId="0" applyFont="1" applyFill="1" applyAlignment="1" applyProtection="1">
      <alignment horizontal="left" vertical="center"/>
      <protection hidden="1"/>
    </xf>
    <xf numFmtId="0" fontId="6" fillId="2" borderId="29" xfId="0" applyFont="1" applyFill="1" applyBorder="1" applyAlignment="1" applyProtection="1">
      <alignment horizontal="center" vertical="center" wrapText="1"/>
      <protection hidden="1"/>
    </xf>
    <xf numFmtId="0" fontId="6" fillId="2" borderId="33" xfId="0" applyFont="1" applyFill="1" applyBorder="1" applyAlignment="1" applyProtection="1">
      <alignment horizontal="center" vertical="center" wrapText="1"/>
      <protection hidden="1"/>
    </xf>
    <xf numFmtId="0" fontId="10" fillId="2" borderId="0" xfId="0" applyFont="1" applyFill="1" applyAlignment="1" applyProtection="1">
      <alignment horizontal="center" vertical="center" wrapText="1"/>
      <protection hidden="1"/>
    </xf>
    <xf numFmtId="0" fontId="7" fillId="0" borderId="30" xfId="0" applyFont="1" applyBorder="1" applyAlignment="1" applyProtection="1">
      <alignment horizontal="center" vertical="center" wrapText="1"/>
      <protection hidden="1"/>
    </xf>
    <xf numFmtId="0" fontId="7" fillId="0" borderId="25" xfId="0" applyFont="1" applyBorder="1" applyAlignment="1" applyProtection="1">
      <alignment horizontal="center" vertical="center" wrapText="1"/>
      <protection hidden="1"/>
    </xf>
    <xf numFmtId="0" fontId="7" fillId="0" borderId="31" xfId="0" applyFont="1" applyBorder="1" applyAlignment="1" applyProtection="1">
      <alignment horizontal="center" vertical="center" wrapText="1"/>
      <protection hidden="1"/>
    </xf>
    <xf numFmtId="1" fontId="6" fillId="4" borderId="18" xfId="0" applyNumberFormat="1" applyFont="1" applyFill="1" applyBorder="1" applyAlignment="1" applyProtection="1">
      <alignment horizontal="center" vertical="center" wrapText="1"/>
    </xf>
    <xf numFmtId="1" fontId="6" fillId="4" borderId="15" xfId="0" applyNumberFormat="1" applyFont="1" applyFill="1" applyBorder="1" applyAlignment="1" applyProtection="1">
      <alignment horizontal="center" vertical="center" wrapText="1"/>
    </xf>
    <xf numFmtId="0" fontId="6" fillId="4" borderId="18" xfId="0" applyFont="1" applyFill="1" applyBorder="1" applyAlignment="1" applyProtection="1">
      <alignment horizontal="left" vertical="center" wrapText="1"/>
    </xf>
    <xf numFmtId="0" fontId="6" fillId="4" borderId="15" xfId="0" applyFont="1" applyFill="1" applyBorder="1" applyAlignment="1" applyProtection="1">
      <alignment horizontal="left" vertical="center" wrapText="1"/>
    </xf>
    <xf numFmtId="2" fontId="13" fillId="4" borderId="18" xfId="0" applyNumberFormat="1" applyFont="1" applyFill="1" applyBorder="1" applyAlignment="1" applyProtection="1">
      <alignment horizontal="center" vertical="center" wrapText="1"/>
      <protection hidden="1"/>
    </xf>
    <xf numFmtId="2" fontId="13" fillId="4" borderId="15" xfId="0" applyNumberFormat="1" applyFont="1" applyFill="1" applyBorder="1" applyAlignment="1" applyProtection="1">
      <alignment horizontal="center" vertical="center" wrapText="1"/>
      <protection hidden="1"/>
    </xf>
    <xf numFmtId="0" fontId="13" fillId="4" borderId="18" xfId="0" applyFont="1" applyFill="1" applyBorder="1" applyAlignment="1" applyProtection="1">
      <alignment horizontal="center" vertical="center" wrapText="1"/>
      <protection hidden="1"/>
    </xf>
    <xf numFmtId="0" fontId="13" fillId="4" borderId="15" xfId="0" applyFont="1" applyFill="1" applyBorder="1" applyAlignment="1" applyProtection="1">
      <alignment horizontal="center" vertical="center" wrapText="1"/>
      <protection hidden="1"/>
    </xf>
    <xf numFmtId="2" fontId="13" fillId="4" borderId="26" xfId="0" applyNumberFormat="1" applyFont="1" applyFill="1" applyBorder="1" applyAlignment="1" applyProtection="1">
      <alignment horizontal="center" vertical="center" wrapText="1"/>
      <protection hidden="1"/>
    </xf>
    <xf numFmtId="2" fontId="13" fillId="4" borderId="23" xfId="0" applyNumberFormat="1" applyFont="1" applyFill="1" applyBorder="1" applyAlignment="1" applyProtection="1">
      <alignment horizontal="center" vertical="center" wrapText="1"/>
      <protection hidden="1"/>
    </xf>
    <xf numFmtId="2" fontId="13" fillId="4" borderId="24" xfId="0" applyNumberFormat="1" applyFont="1" applyFill="1" applyBorder="1" applyAlignment="1" applyProtection="1">
      <alignment horizontal="center" vertical="center" wrapText="1"/>
      <protection hidden="1"/>
    </xf>
    <xf numFmtId="1" fontId="6" fillId="4" borderId="15" xfId="0" applyNumberFormat="1" applyFont="1" applyFill="1" applyBorder="1" applyAlignment="1" applyProtection="1">
      <alignment horizontal="right" vertical="center" wrapText="1"/>
    </xf>
    <xf numFmtId="1" fontId="6" fillId="4" borderId="27" xfId="0" applyNumberFormat="1" applyFont="1" applyFill="1" applyBorder="1" applyAlignment="1" applyProtection="1">
      <alignment horizontal="right" vertical="center" wrapText="1"/>
    </xf>
    <xf numFmtId="1" fontId="6" fillId="4" borderId="20" xfId="0" applyNumberFormat="1" applyFont="1" applyFill="1" applyBorder="1" applyAlignment="1" applyProtection="1">
      <alignment horizontal="right" vertical="center" wrapText="1"/>
    </xf>
    <xf numFmtId="1" fontId="6" fillId="4" borderId="34" xfId="0" applyNumberFormat="1" applyFont="1" applyFill="1" applyBorder="1" applyAlignment="1" applyProtection="1">
      <alignment horizontal="right" vertical="center" wrapText="1"/>
    </xf>
    <xf numFmtId="0" fontId="11" fillId="2" borderId="12" xfId="0" applyFont="1" applyFill="1" applyBorder="1" applyAlignment="1" applyProtection="1">
      <alignment horizontal="right" vertical="center" wrapText="1"/>
      <protection hidden="1"/>
    </xf>
    <xf numFmtId="4" fontId="6" fillId="0" borderId="0" xfId="0" applyNumberFormat="1" applyFont="1" applyFill="1" applyAlignment="1" applyProtection="1">
      <alignment horizontal="right" vertical="center" wrapText="1"/>
      <protection hidden="1"/>
    </xf>
    <xf numFmtId="0" fontId="6" fillId="2" borderId="5" xfId="0" applyFont="1" applyFill="1" applyBorder="1" applyAlignment="1" applyProtection="1">
      <alignment horizontal="center" vertical="center" wrapText="1"/>
      <protection hidden="1"/>
    </xf>
    <xf numFmtId="4" fontId="6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0" applyFont="1" applyBorder="1" applyAlignment="1" applyProtection="1">
      <alignment horizontal="left" vertical="top" wrapText="1"/>
      <protection hidden="1"/>
    </xf>
    <xf numFmtId="0" fontId="8" fillId="0" borderId="17" xfId="0" applyFont="1" applyBorder="1" applyAlignment="1" applyProtection="1">
      <alignment horizontal="left" vertical="top" wrapText="1"/>
      <protection hidden="1"/>
    </xf>
    <xf numFmtId="0" fontId="8" fillId="0" borderId="20" xfId="0" applyFont="1" applyBorder="1" applyAlignment="1" applyProtection="1">
      <alignment horizontal="left" vertical="top" wrapText="1"/>
      <protection hidden="1"/>
    </xf>
    <xf numFmtId="0" fontId="8" fillId="0" borderId="21" xfId="0" applyFont="1" applyBorder="1" applyAlignment="1" applyProtection="1">
      <alignment horizontal="left" vertical="top" wrapText="1"/>
      <protection hidden="1"/>
    </xf>
    <xf numFmtId="0" fontId="6" fillId="2" borderId="30" xfId="0" applyFont="1" applyFill="1" applyBorder="1" applyAlignment="1" applyProtection="1">
      <alignment horizontal="center" vertical="center" wrapText="1"/>
      <protection hidden="1"/>
    </xf>
    <xf numFmtId="0" fontId="6" fillId="2" borderId="36" xfId="0" applyFont="1" applyFill="1" applyBorder="1" applyAlignment="1" applyProtection="1">
      <alignment horizontal="center" vertical="center" wrapText="1"/>
      <protection hidden="1"/>
    </xf>
    <xf numFmtId="0" fontId="6" fillId="2" borderId="37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19" fillId="3" borderId="4" xfId="11" applyFont="1" applyFill="1" applyBorder="1" applyAlignment="1">
      <alignment horizontal="center" vertical="center"/>
    </xf>
    <xf numFmtId="0" fontId="18" fillId="0" borderId="0" xfId="11" applyFont="1" applyBorder="1" applyAlignment="1">
      <alignment horizontal="justify" vertical="center"/>
    </xf>
    <xf numFmtId="0" fontId="18" fillId="0" borderId="3" xfId="11" applyFont="1" applyBorder="1" applyAlignment="1">
      <alignment horizontal="justify" vertical="center" wrapText="1"/>
    </xf>
    <xf numFmtId="0" fontId="18" fillId="0" borderId="0" xfId="11" applyFont="1" applyBorder="1" applyAlignment="1">
      <alignment horizontal="justify" vertical="center" wrapText="1"/>
    </xf>
    <xf numFmtId="0" fontId="18" fillId="0" borderId="4" xfId="11" applyFont="1" applyBorder="1" applyAlignment="1">
      <alignment horizontal="justify" vertical="center" wrapText="1"/>
    </xf>
    <xf numFmtId="0" fontId="8" fillId="2" borderId="7" xfId="0" applyFont="1" applyFill="1" applyBorder="1" applyAlignment="1" applyProtection="1">
      <alignment horizontal="center" vertical="center"/>
      <protection hidden="1"/>
    </xf>
    <xf numFmtId="0" fontId="8" fillId="0" borderId="6" xfId="0" applyFont="1" applyBorder="1" applyAlignment="1" applyProtection="1">
      <alignment horizontal="center" vertical="center"/>
      <protection hidden="1"/>
    </xf>
    <xf numFmtId="0" fontId="8" fillId="2" borderId="9" xfId="0" applyFont="1" applyFill="1" applyBorder="1" applyAlignment="1" applyProtection="1">
      <alignment horizontal="center" vertical="center"/>
      <protection hidden="1"/>
    </xf>
  </cellXfs>
  <cellStyles count="16">
    <cellStyle name="Moeda" xfId="15" builtinId="4"/>
    <cellStyle name="Moeda 2" xfId="1"/>
    <cellStyle name="Moeda 3" xfId="2"/>
    <cellStyle name="Normal" xfId="0" builtinId="0"/>
    <cellStyle name="Normal 2" xfId="3"/>
    <cellStyle name="Normal 2 2" xfId="4"/>
    <cellStyle name="Normal 3" xfId="5"/>
    <cellStyle name="Normal 3 2" xfId="11"/>
    <cellStyle name="Normal 4" xfId="14"/>
    <cellStyle name="Normal 5 2" xfId="6"/>
    <cellStyle name="Porcentagem" xfId="10" builtinId="5"/>
    <cellStyle name="Porcentagem 2" xfId="12"/>
    <cellStyle name="TableStyleLight1" xfId="13"/>
    <cellStyle name="Vírgula 2" xfId="7"/>
    <cellStyle name="Vírgula 3" xfId="8"/>
    <cellStyle name="Vírgula 4" xfId="9"/>
  </cellStyles>
  <dxfs count="5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2057400</xdr:colOff>
      <xdr:row>109</xdr:row>
      <xdr:rowOff>0</xdr:rowOff>
    </xdr:from>
    <xdr:to>
      <xdr:col>2</xdr:col>
      <xdr:colOff>2143125</xdr:colOff>
      <xdr:row>110</xdr:row>
      <xdr:rowOff>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867150" y="35547300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109</xdr:row>
      <xdr:rowOff>0</xdr:rowOff>
    </xdr:from>
    <xdr:to>
      <xdr:col>2</xdr:col>
      <xdr:colOff>2143125</xdr:colOff>
      <xdr:row>110</xdr:row>
      <xdr:rowOff>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867150" y="35547300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109</xdr:row>
      <xdr:rowOff>0</xdr:rowOff>
    </xdr:from>
    <xdr:to>
      <xdr:col>2</xdr:col>
      <xdr:colOff>2143125</xdr:colOff>
      <xdr:row>110</xdr:row>
      <xdr:rowOff>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867150" y="35547300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110</xdr:row>
      <xdr:rowOff>0</xdr:rowOff>
    </xdr:from>
    <xdr:to>
      <xdr:col>2</xdr:col>
      <xdr:colOff>2143125</xdr:colOff>
      <xdr:row>111</xdr:row>
      <xdr:rowOff>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3867150" y="35737800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110</xdr:row>
      <xdr:rowOff>0</xdr:rowOff>
    </xdr:from>
    <xdr:to>
      <xdr:col>2</xdr:col>
      <xdr:colOff>2143125</xdr:colOff>
      <xdr:row>111</xdr:row>
      <xdr:rowOff>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3867150" y="35737800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110</xdr:row>
      <xdr:rowOff>0</xdr:rowOff>
    </xdr:from>
    <xdr:to>
      <xdr:col>2</xdr:col>
      <xdr:colOff>2143125</xdr:colOff>
      <xdr:row>111</xdr:row>
      <xdr:rowOff>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3867150" y="35737800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111</xdr:row>
      <xdr:rowOff>0</xdr:rowOff>
    </xdr:from>
    <xdr:to>
      <xdr:col>2</xdr:col>
      <xdr:colOff>2143125</xdr:colOff>
      <xdr:row>112</xdr:row>
      <xdr:rowOff>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F6CD521-22CF-4A55-8374-C209AE4B982F}"/>
            </a:ext>
          </a:extLst>
        </xdr:cNvPr>
        <xdr:cNvSpPr txBox="1">
          <a:spLocks noChangeArrowheads="1"/>
        </xdr:cNvSpPr>
      </xdr:nvSpPr>
      <xdr:spPr bwMode="auto">
        <a:xfrm>
          <a:off x="3867150" y="35928300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111</xdr:row>
      <xdr:rowOff>0</xdr:rowOff>
    </xdr:from>
    <xdr:to>
      <xdr:col>2</xdr:col>
      <xdr:colOff>2143125</xdr:colOff>
      <xdr:row>112</xdr:row>
      <xdr:rowOff>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E087C189-D0BD-4C22-ADB4-9604DD97458A}"/>
            </a:ext>
          </a:extLst>
        </xdr:cNvPr>
        <xdr:cNvSpPr txBox="1">
          <a:spLocks noChangeArrowheads="1"/>
        </xdr:cNvSpPr>
      </xdr:nvSpPr>
      <xdr:spPr bwMode="auto">
        <a:xfrm>
          <a:off x="3867150" y="35928300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111</xdr:row>
      <xdr:rowOff>0</xdr:rowOff>
    </xdr:from>
    <xdr:to>
      <xdr:col>2</xdr:col>
      <xdr:colOff>2143125</xdr:colOff>
      <xdr:row>112</xdr:row>
      <xdr:rowOff>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D0A13126-0D84-4DFC-A378-B8D45CBA07BB}"/>
            </a:ext>
          </a:extLst>
        </xdr:cNvPr>
        <xdr:cNvSpPr txBox="1">
          <a:spLocks noChangeArrowheads="1"/>
        </xdr:cNvSpPr>
      </xdr:nvSpPr>
      <xdr:spPr bwMode="auto">
        <a:xfrm>
          <a:off x="3867150" y="35928300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112</xdr:row>
      <xdr:rowOff>0</xdr:rowOff>
    </xdr:from>
    <xdr:to>
      <xdr:col>2</xdr:col>
      <xdr:colOff>2143125</xdr:colOff>
      <xdr:row>113</xdr:row>
      <xdr:rowOff>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C0500480-71D8-47EB-AF12-677D04A3CE6F}"/>
            </a:ext>
          </a:extLst>
        </xdr:cNvPr>
        <xdr:cNvSpPr txBox="1">
          <a:spLocks noChangeArrowheads="1"/>
        </xdr:cNvSpPr>
      </xdr:nvSpPr>
      <xdr:spPr bwMode="auto">
        <a:xfrm>
          <a:off x="3867150" y="361188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112</xdr:row>
      <xdr:rowOff>0</xdr:rowOff>
    </xdr:from>
    <xdr:to>
      <xdr:col>2</xdr:col>
      <xdr:colOff>2143125</xdr:colOff>
      <xdr:row>113</xdr:row>
      <xdr:rowOff>0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D2A11A75-A168-414E-9EE1-D23875D35F77}"/>
            </a:ext>
          </a:extLst>
        </xdr:cNvPr>
        <xdr:cNvSpPr txBox="1">
          <a:spLocks noChangeArrowheads="1"/>
        </xdr:cNvSpPr>
      </xdr:nvSpPr>
      <xdr:spPr bwMode="auto">
        <a:xfrm>
          <a:off x="3867150" y="361188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112</xdr:row>
      <xdr:rowOff>0</xdr:rowOff>
    </xdr:from>
    <xdr:to>
      <xdr:col>2</xdr:col>
      <xdr:colOff>2143125</xdr:colOff>
      <xdr:row>113</xdr:row>
      <xdr:rowOff>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489B9389-96D8-4DF6-9A68-6CFD164E3671}"/>
            </a:ext>
          </a:extLst>
        </xdr:cNvPr>
        <xdr:cNvSpPr txBox="1">
          <a:spLocks noChangeArrowheads="1"/>
        </xdr:cNvSpPr>
      </xdr:nvSpPr>
      <xdr:spPr bwMode="auto">
        <a:xfrm>
          <a:off x="3867150" y="361188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112</xdr:row>
      <xdr:rowOff>0</xdr:rowOff>
    </xdr:from>
    <xdr:to>
      <xdr:col>2</xdr:col>
      <xdr:colOff>2143125</xdr:colOff>
      <xdr:row>113</xdr:row>
      <xdr:rowOff>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51DD7808-821A-43B2-951B-1669F8AE3335}"/>
            </a:ext>
          </a:extLst>
        </xdr:cNvPr>
        <xdr:cNvSpPr txBox="1">
          <a:spLocks noChangeArrowheads="1"/>
        </xdr:cNvSpPr>
      </xdr:nvSpPr>
      <xdr:spPr bwMode="auto">
        <a:xfrm>
          <a:off x="3867150" y="361188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112</xdr:row>
      <xdr:rowOff>0</xdr:rowOff>
    </xdr:from>
    <xdr:to>
      <xdr:col>2</xdr:col>
      <xdr:colOff>2143125</xdr:colOff>
      <xdr:row>113</xdr:row>
      <xdr:rowOff>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277FD773-290A-4A04-9370-59125BEAB742}"/>
            </a:ext>
          </a:extLst>
        </xdr:cNvPr>
        <xdr:cNvSpPr txBox="1">
          <a:spLocks noChangeArrowheads="1"/>
        </xdr:cNvSpPr>
      </xdr:nvSpPr>
      <xdr:spPr bwMode="auto">
        <a:xfrm>
          <a:off x="3867150" y="361188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112</xdr:row>
      <xdr:rowOff>0</xdr:rowOff>
    </xdr:from>
    <xdr:to>
      <xdr:col>2</xdr:col>
      <xdr:colOff>2143125</xdr:colOff>
      <xdr:row>113</xdr:row>
      <xdr:rowOff>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85494F2F-AF17-47F0-B909-2FC3CDEED4C8}"/>
            </a:ext>
          </a:extLst>
        </xdr:cNvPr>
        <xdr:cNvSpPr txBox="1">
          <a:spLocks noChangeArrowheads="1"/>
        </xdr:cNvSpPr>
      </xdr:nvSpPr>
      <xdr:spPr bwMode="auto">
        <a:xfrm>
          <a:off x="3867150" y="361188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109</xdr:row>
      <xdr:rowOff>0</xdr:rowOff>
    </xdr:from>
    <xdr:to>
      <xdr:col>2</xdr:col>
      <xdr:colOff>2143125</xdr:colOff>
      <xdr:row>110</xdr:row>
      <xdr:rowOff>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867150" y="35547300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109</xdr:row>
      <xdr:rowOff>0</xdr:rowOff>
    </xdr:from>
    <xdr:to>
      <xdr:col>2</xdr:col>
      <xdr:colOff>2143125</xdr:colOff>
      <xdr:row>110</xdr:row>
      <xdr:rowOff>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867150" y="35547300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109</xdr:row>
      <xdr:rowOff>0</xdr:rowOff>
    </xdr:from>
    <xdr:to>
      <xdr:col>2</xdr:col>
      <xdr:colOff>2143125</xdr:colOff>
      <xdr:row>110</xdr:row>
      <xdr:rowOff>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867150" y="35547300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110</xdr:row>
      <xdr:rowOff>0</xdr:rowOff>
    </xdr:from>
    <xdr:to>
      <xdr:col>2</xdr:col>
      <xdr:colOff>2143125</xdr:colOff>
      <xdr:row>111</xdr:row>
      <xdr:rowOff>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3867150" y="35737800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110</xdr:row>
      <xdr:rowOff>0</xdr:rowOff>
    </xdr:from>
    <xdr:to>
      <xdr:col>2</xdr:col>
      <xdr:colOff>2143125</xdr:colOff>
      <xdr:row>111</xdr:row>
      <xdr:rowOff>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3867150" y="35737800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110</xdr:row>
      <xdr:rowOff>0</xdr:rowOff>
    </xdr:from>
    <xdr:to>
      <xdr:col>2</xdr:col>
      <xdr:colOff>2143125</xdr:colOff>
      <xdr:row>111</xdr:row>
      <xdr:rowOff>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3867150" y="35737800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111</xdr:row>
      <xdr:rowOff>0</xdr:rowOff>
    </xdr:from>
    <xdr:to>
      <xdr:col>2</xdr:col>
      <xdr:colOff>2143125</xdr:colOff>
      <xdr:row>112</xdr:row>
      <xdr:rowOff>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EF6CD521-22CF-4A55-8374-C209AE4B982F}"/>
            </a:ext>
          </a:extLst>
        </xdr:cNvPr>
        <xdr:cNvSpPr txBox="1">
          <a:spLocks noChangeArrowheads="1"/>
        </xdr:cNvSpPr>
      </xdr:nvSpPr>
      <xdr:spPr bwMode="auto">
        <a:xfrm>
          <a:off x="3867150" y="35928300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111</xdr:row>
      <xdr:rowOff>0</xdr:rowOff>
    </xdr:from>
    <xdr:to>
      <xdr:col>2</xdr:col>
      <xdr:colOff>2143125</xdr:colOff>
      <xdr:row>112</xdr:row>
      <xdr:rowOff>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E087C189-D0BD-4C22-ADB4-9604DD97458A}"/>
            </a:ext>
          </a:extLst>
        </xdr:cNvPr>
        <xdr:cNvSpPr txBox="1">
          <a:spLocks noChangeArrowheads="1"/>
        </xdr:cNvSpPr>
      </xdr:nvSpPr>
      <xdr:spPr bwMode="auto">
        <a:xfrm>
          <a:off x="3867150" y="35928300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111</xdr:row>
      <xdr:rowOff>0</xdr:rowOff>
    </xdr:from>
    <xdr:to>
      <xdr:col>2</xdr:col>
      <xdr:colOff>2143125</xdr:colOff>
      <xdr:row>112</xdr:row>
      <xdr:rowOff>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D0A13126-0D84-4DFC-A378-B8D45CBA07BB}"/>
            </a:ext>
          </a:extLst>
        </xdr:cNvPr>
        <xdr:cNvSpPr txBox="1">
          <a:spLocks noChangeArrowheads="1"/>
        </xdr:cNvSpPr>
      </xdr:nvSpPr>
      <xdr:spPr bwMode="auto">
        <a:xfrm>
          <a:off x="3867150" y="35928300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112</xdr:row>
      <xdr:rowOff>0</xdr:rowOff>
    </xdr:from>
    <xdr:to>
      <xdr:col>2</xdr:col>
      <xdr:colOff>2143125</xdr:colOff>
      <xdr:row>113</xdr:row>
      <xdr:rowOff>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C0500480-71D8-47EB-AF12-677D04A3CE6F}"/>
            </a:ext>
          </a:extLst>
        </xdr:cNvPr>
        <xdr:cNvSpPr txBox="1">
          <a:spLocks noChangeArrowheads="1"/>
        </xdr:cNvSpPr>
      </xdr:nvSpPr>
      <xdr:spPr bwMode="auto">
        <a:xfrm>
          <a:off x="3867150" y="361188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112</xdr:row>
      <xdr:rowOff>0</xdr:rowOff>
    </xdr:from>
    <xdr:to>
      <xdr:col>2</xdr:col>
      <xdr:colOff>2143125</xdr:colOff>
      <xdr:row>113</xdr:row>
      <xdr:rowOff>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D2A11A75-A168-414E-9EE1-D23875D35F77}"/>
            </a:ext>
          </a:extLst>
        </xdr:cNvPr>
        <xdr:cNvSpPr txBox="1">
          <a:spLocks noChangeArrowheads="1"/>
        </xdr:cNvSpPr>
      </xdr:nvSpPr>
      <xdr:spPr bwMode="auto">
        <a:xfrm>
          <a:off x="3867150" y="361188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112</xdr:row>
      <xdr:rowOff>0</xdr:rowOff>
    </xdr:from>
    <xdr:to>
      <xdr:col>2</xdr:col>
      <xdr:colOff>2143125</xdr:colOff>
      <xdr:row>113</xdr:row>
      <xdr:rowOff>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489B9389-96D8-4DF6-9A68-6CFD164E3671}"/>
            </a:ext>
          </a:extLst>
        </xdr:cNvPr>
        <xdr:cNvSpPr txBox="1">
          <a:spLocks noChangeArrowheads="1"/>
        </xdr:cNvSpPr>
      </xdr:nvSpPr>
      <xdr:spPr bwMode="auto">
        <a:xfrm>
          <a:off x="3867150" y="361188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112</xdr:row>
      <xdr:rowOff>0</xdr:rowOff>
    </xdr:from>
    <xdr:to>
      <xdr:col>2</xdr:col>
      <xdr:colOff>2143125</xdr:colOff>
      <xdr:row>113</xdr:row>
      <xdr:rowOff>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51DD7808-821A-43B2-951B-1669F8AE3335}"/>
            </a:ext>
          </a:extLst>
        </xdr:cNvPr>
        <xdr:cNvSpPr txBox="1">
          <a:spLocks noChangeArrowheads="1"/>
        </xdr:cNvSpPr>
      </xdr:nvSpPr>
      <xdr:spPr bwMode="auto">
        <a:xfrm>
          <a:off x="3867150" y="361188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112</xdr:row>
      <xdr:rowOff>0</xdr:rowOff>
    </xdr:from>
    <xdr:to>
      <xdr:col>2</xdr:col>
      <xdr:colOff>2143125</xdr:colOff>
      <xdr:row>113</xdr:row>
      <xdr:rowOff>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277FD773-290A-4A04-9370-59125BEAB742}"/>
            </a:ext>
          </a:extLst>
        </xdr:cNvPr>
        <xdr:cNvSpPr txBox="1">
          <a:spLocks noChangeArrowheads="1"/>
        </xdr:cNvSpPr>
      </xdr:nvSpPr>
      <xdr:spPr bwMode="auto">
        <a:xfrm>
          <a:off x="3867150" y="361188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112</xdr:row>
      <xdr:rowOff>0</xdr:rowOff>
    </xdr:from>
    <xdr:to>
      <xdr:col>2</xdr:col>
      <xdr:colOff>2143125</xdr:colOff>
      <xdr:row>113</xdr:row>
      <xdr:rowOff>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85494F2F-AF17-47F0-B909-2FC3CDEED4C8}"/>
            </a:ext>
          </a:extLst>
        </xdr:cNvPr>
        <xdr:cNvSpPr txBox="1">
          <a:spLocks noChangeArrowheads="1"/>
        </xdr:cNvSpPr>
      </xdr:nvSpPr>
      <xdr:spPr bwMode="auto">
        <a:xfrm>
          <a:off x="3867150" y="361188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A118"/>
  <sheetViews>
    <sheetView showGridLines="0" tabSelected="1" showRuler="0" topLeftCell="A6" zoomScaleNormal="100" zoomScaleSheetLayoutView="90" zoomScalePageLayoutView="90" workbookViewId="0">
      <selection activeCell="H6" sqref="H6"/>
    </sheetView>
  </sheetViews>
  <sheetFormatPr defaultColWidth="11.42578125" defaultRowHeight="15" x14ac:dyDescent="0.2"/>
  <cols>
    <col min="1" max="1" width="11.42578125" style="6"/>
    <col min="2" max="2" width="15.7109375" style="13" customWidth="1"/>
    <col min="3" max="3" width="95" style="14" customWidth="1"/>
    <col min="4" max="4" width="9.7109375" style="15" customWidth="1"/>
    <col min="5" max="5" width="6.7109375" style="16" customWidth="1"/>
    <col min="6" max="6" width="14.7109375" style="17" customWidth="1"/>
    <col min="7" max="7" width="15.28515625" style="17" customWidth="1"/>
    <col min="8" max="8" width="17.42578125" style="17" customWidth="1"/>
    <col min="9" max="226" width="11.42578125" style="6" customWidth="1"/>
    <col min="227" max="227" width="56.28515625" style="6" customWidth="1"/>
    <col min="228" max="16384" width="11.42578125" style="6"/>
  </cols>
  <sheetData>
    <row r="1" spans="1:235" ht="15" customHeight="1" x14ac:dyDescent="0.2">
      <c r="A1" s="122" t="s">
        <v>9</v>
      </c>
      <c r="B1" s="122"/>
      <c r="C1" s="122"/>
      <c r="D1" s="122"/>
      <c r="E1" s="122"/>
      <c r="F1" s="122"/>
      <c r="G1" s="122"/>
      <c r="H1" s="122"/>
    </row>
    <row r="2" spans="1:235" ht="15" customHeight="1" x14ac:dyDescent="0.2">
      <c r="A2" s="122"/>
      <c r="B2" s="122"/>
      <c r="C2" s="122"/>
      <c r="D2" s="122"/>
      <c r="E2" s="122"/>
      <c r="F2" s="122"/>
      <c r="G2" s="122"/>
      <c r="H2" s="122"/>
    </row>
    <row r="3" spans="1:235" ht="30.75" customHeight="1" x14ac:dyDescent="0.2">
      <c r="A3" s="118" t="s">
        <v>59</v>
      </c>
      <c r="B3" s="118"/>
      <c r="C3" s="118"/>
      <c r="D3" s="118"/>
      <c r="E3" s="118"/>
      <c r="F3" s="142" t="s">
        <v>260</v>
      </c>
      <c r="G3" s="142"/>
      <c r="H3" s="142"/>
    </row>
    <row r="4" spans="1:235" ht="15" customHeight="1" x14ac:dyDescent="0.2">
      <c r="A4" s="108" t="s">
        <v>47</v>
      </c>
      <c r="B4" s="108"/>
      <c r="C4" s="108"/>
      <c r="D4" s="108"/>
      <c r="E4" s="108"/>
      <c r="F4" s="141" t="s">
        <v>8</v>
      </c>
      <c r="G4" s="141"/>
      <c r="H4" s="64">
        <f>BDI!D21</f>
        <v>0.25</v>
      </c>
    </row>
    <row r="5" spans="1:235" x14ac:dyDescent="0.2">
      <c r="A5" s="119" t="s">
        <v>56</v>
      </c>
      <c r="B5" s="119"/>
      <c r="C5" s="119"/>
      <c r="D5" s="119"/>
      <c r="E5" s="119"/>
      <c r="F5" s="114" t="s">
        <v>261</v>
      </c>
      <c r="G5" s="114"/>
      <c r="H5" s="111">
        <v>1.1276999999999999</v>
      </c>
    </row>
    <row r="6" spans="1:235" x14ac:dyDescent="0.2">
      <c r="A6" s="108" t="s">
        <v>57</v>
      </c>
      <c r="B6" s="108"/>
      <c r="C6" s="108"/>
      <c r="D6" s="108"/>
      <c r="E6" s="108"/>
      <c r="F6" s="141" t="s">
        <v>6</v>
      </c>
      <c r="G6" s="141"/>
      <c r="H6" s="65"/>
    </row>
    <row r="7" spans="1:235" s="8" customFormat="1" ht="30.75" customHeight="1" thickBot="1" x14ac:dyDescent="0.25">
      <c r="A7" s="117" t="s">
        <v>11</v>
      </c>
      <c r="B7" s="117"/>
      <c r="C7" s="117"/>
      <c r="D7" s="117"/>
      <c r="E7" s="117"/>
      <c r="F7" s="117"/>
      <c r="G7" s="117"/>
      <c r="H7" s="11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</row>
    <row r="8" spans="1:235" s="11" customFormat="1" ht="23.25" customHeight="1" x14ac:dyDescent="0.2">
      <c r="B8" s="66" t="s">
        <v>4</v>
      </c>
      <c r="C8" s="67"/>
      <c r="D8" s="66" t="s">
        <v>5</v>
      </c>
      <c r="E8" s="115"/>
      <c r="F8" s="115"/>
      <c r="G8" s="66" t="s">
        <v>7</v>
      </c>
      <c r="H8" s="112"/>
      <c r="I8" s="9"/>
      <c r="J8" s="9"/>
      <c r="K8" s="9"/>
      <c r="L8" s="9"/>
      <c r="M8" s="9"/>
      <c r="N8" s="10"/>
      <c r="O8" s="9"/>
      <c r="P8" s="9"/>
      <c r="Q8" s="9"/>
      <c r="R8" s="9"/>
      <c r="S8" s="9"/>
      <c r="T8" s="9"/>
      <c r="U8" s="9"/>
      <c r="V8" s="10"/>
      <c r="W8" s="9"/>
      <c r="X8" s="9"/>
      <c r="Y8" s="9"/>
      <c r="Z8" s="9"/>
      <c r="AA8" s="9"/>
      <c r="AB8" s="9"/>
      <c r="AC8" s="9"/>
      <c r="AD8" s="10"/>
      <c r="AE8" s="9"/>
      <c r="AF8" s="9"/>
      <c r="AG8" s="9"/>
      <c r="AH8" s="9"/>
      <c r="AI8" s="9"/>
      <c r="AJ8" s="9"/>
      <c r="AK8" s="9"/>
      <c r="AL8" s="10"/>
      <c r="AM8" s="9"/>
      <c r="AN8" s="9"/>
      <c r="AO8" s="9"/>
      <c r="AP8" s="9"/>
      <c r="AQ8" s="9"/>
      <c r="AR8" s="9"/>
      <c r="AS8" s="9"/>
      <c r="AT8" s="10"/>
      <c r="AU8" s="9"/>
      <c r="AV8" s="9"/>
      <c r="AW8" s="9"/>
      <c r="AX8" s="9"/>
      <c r="AY8" s="9"/>
      <c r="AZ8" s="9"/>
      <c r="BA8" s="9"/>
      <c r="BB8" s="10"/>
      <c r="BC8" s="9"/>
      <c r="BD8" s="9"/>
      <c r="BE8" s="9"/>
      <c r="BF8" s="9"/>
      <c r="BG8" s="9"/>
      <c r="BH8" s="9"/>
      <c r="BI8" s="9"/>
      <c r="BJ8" s="10"/>
      <c r="BK8" s="9"/>
      <c r="BL8" s="9"/>
      <c r="BM8" s="9"/>
      <c r="BN8" s="9"/>
      <c r="BO8" s="9"/>
      <c r="BP8" s="9"/>
      <c r="BQ8" s="9"/>
      <c r="BR8" s="10"/>
      <c r="BS8" s="9"/>
      <c r="BT8" s="9"/>
      <c r="BU8" s="9"/>
      <c r="BV8" s="9"/>
      <c r="BW8" s="9"/>
      <c r="BX8" s="9"/>
      <c r="BY8" s="9"/>
      <c r="BZ8" s="10"/>
      <c r="CA8" s="9"/>
      <c r="CB8" s="9"/>
      <c r="CC8" s="9"/>
      <c r="CD8" s="9"/>
      <c r="CE8" s="9"/>
      <c r="CF8" s="9"/>
      <c r="CG8" s="9"/>
      <c r="CH8" s="10"/>
      <c r="CI8" s="9"/>
      <c r="CJ8" s="9"/>
      <c r="CK8" s="9"/>
      <c r="CL8" s="9"/>
      <c r="CM8" s="9"/>
      <c r="CN8" s="9"/>
      <c r="CO8" s="9"/>
      <c r="CP8" s="10"/>
      <c r="CQ8" s="9"/>
      <c r="CR8" s="9"/>
      <c r="CS8" s="9"/>
      <c r="CT8" s="9"/>
      <c r="CU8" s="9"/>
      <c r="CV8" s="9"/>
      <c r="CW8" s="9"/>
      <c r="CX8" s="10"/>
      <c r="CY8" s="9"/>
      <c r="CZ8" s="9"/>
      <c r="DA8" s="9"/>
      <c r="DB8" s="9"/>
      <c r="DC8" s="9"/>
      <c r="DD8" s="9"/>
      <c r="DE8" s="9"/>
      <c r="DF8" s="10"/>
      <c r="DG8" s="9"/>
      <c r="DH8" s="9"/>
      <c r="DI8" s="9"/>
      <c r="DJ8" s="9"/>
      <c r="DK8" s="9"/>
      <c r="DL8" s="9"/>
      <c r="DM8" s="9"/>
      <c r="DN8" s="10"/>
      <c r="DO8" s="9"/>
      <c r="DP8" s="9"/>
      <c r="DQ8" s="9"/>
      <c r="DR8" s="9"/>
      <c r="DS8" s="9"/>
      <c r="DT8" s="9"/>
      <c r="DU8" s="9"/>
      <c r="DV8" s="10"/>
      <c r="DW8" s="9"/>
      <c r="DX8" s="9"/>
      <c r="DY8" s="9"/>
      <c r="DZ8" s="9"/>
      <c r="EA8" s="9"/>
      <c r="EB8" s="9"/>
      <c r="EC8" s="9"/>
      <c r="ED8" s="10"/>
      <c r="EE8" s="9"/>
      <c r="EF8" s="9"/>
      <c r="EG8" s="9"/>
      <c r="EH8" s="9"/>
      <c r="EI8" s="9"/>
      <c r="EJ8" s="9"/>
      <c r="EK8" s="9"/>
      <c r="EL8" s="10"/>
      <c r="EM8" s="9"/>
      <c r="EN8" s="9"/>
      <c r="EO8" s="9"/>
      <c r="EP8" s="9"/>
      <c r="EQ8" s="9"/>
      <c r="ER8" s="9"/>
      <c r="ES8" s="9"/>
      <c r="ET8" s="10"/>
      <c r="EU8" s="9"/>
      <c r="EV8" s="9"/>
      <c r="EW8" s="9"/>
      <c r="EX8" s="9"/>
      <c r="EY8" s="9"/>
      <c r="EZ8" s="9"/>
      <c r="FA8" s="9"/>
      <c r="FB8" s="10"/>
      <c r="FC8" s="9"/>
      <c r="FD8" s="9"/>
      <c r="FE8" s="9"/>
      <c r="FF8" s="9"/>
      <c r="FG8" s="9"/>
      <c r="FH8" s="9"/>
      <c r="FI8" s="9"/>
      <c r="FJ8" s="10"/>
      <c r="FK8" s="9"/>
      <c r="FL8" s="9"/>
      <c r="FM8" s="9"/>
      <c r="FN8" s="9"/>
      <c r="FO8" s="9"/>
      <c r="FP8" s="9"/>
      <c r="FQ8" s="9"/>
      <c r="FR8" s="10"/>
      <c r="FS8" s="9"/>
      <c r="FT8" s="9"/>
      <c r="FU8" s="9"/>
      <c r="FV8" s="9"/>
      <c r="FW8" s="9"/>
      <c r="FX8" s="9"/>
      <c r="FY8" s="9"/>
      <c r="FZ8" s="10"/>
      <c r="GA8" s="9"/>
      <c r="GB8" s="9"/>
      <c r="GC8" s="9"/>
      <c r="GD8" s="9"/>
      <c r="GE8" s="9"/>
      <c r="GF8" s="9"/>
      <c r="GG8" s="9"/>
      <c r="GH8" s="10"/>
      <c r="GI8" s="9"/>
      <c r="GJ8" s="9"/>
      <c r="GK8" s="9"/>
      <c r="GL8" s="9"/>
      <c r="GM8" s="9"/>
      <c r="GN8" s="9"/>
      <c r="GO8" s="9"/>
      <c r="GP8" s="10"/>
      <c r="GQ8" s="9"/>
      <c r="GR8" s="9"/>
      <c r="GS8" s="9"/>
      <c r="GT8" s="9"/>
      <c r="GU8" s="9"/>
      <c r="GV8" s="9"/>
      <c r="GW8" s="9"/>
      <c r="GX8" s="10"/>
      <c r="GY8" s="9"/>
      <c r="GZ8" s="9"/>
      <c r="HA8" s="9"/>
      <c r="HB8" s="9"/>
      <c r="HC8" s="9"/>
      <c r="HD8" s="9"/>
      <c r="HE8" s="9"/>
      <c r="HF8" s="10"/>
      <c r="HG8" s="9"/>
      <c r="HH8" s="9"/>
      <c r="HI8" s="9"/>
      <c r="HJ8" s="9"/>
      <c r="HK8" s="9"/>
      <c r="HL8" s="9"/>
      <c r="HM8" s="9"/>
      <c r="HN8" s="10"/>
      <c r="HO8" s="9"/>
      <c r="HP8" s="9"/>
      <c r="HQ8" s="9"/>
      <c r="HR8" s="9"/>
      <c r="HS8" s="9"/>
      <c r="HT8" s="9"/>
      <c r="HU8" s="9"/>
      <c r="HV8" s="10"/>
      <c r="HW8" s="9"/>
      <c r="HX8" s="9"/>
      <c r="HY8" s="9"/>
      <c r="HZ8" s="9"/>
      <c r="IA8" s="9"/>
    </row>
    <row r="9" spans="1:235" s="11" customFormat="1" ht="26.25" customHeight="1" thickBot="1" x14ac:dyDescent="0.25">
      <c r="B9" s="68" t="s">
        <v>10</v>
      </c>
      <c r="C9" s="69"/>
      <c r="D9" s="68" t="s">
        <v>3</v>
      </c>
      <c r="E9" s="116"/>
      <c r="F9" s="116"/>
      <c r="G9" s="116"/>
      <c r="H9" s="116"/>
      <c r="I9" s="9"/>
      <c r="J9" s="10"/>
      <c r="K9" s="10"/>
      <c r="L9" s="9"/>
      <c r="M9" s="9"/>
      <c r="N9" s="10"/>
      <c r="O9" s="10"/>
      <c r="P9" s="9"/>
      <c r="Q9" s="9"/>
      <c r="R9" s="10"/>
      <c r="S9" s="10"/>
      <c r="T9" s="9"/>
      <c r="U9" s="9"/>
      <c r="V9" s="10"/>
      <c r="W9" s="10"/>
      <c r="X9" s="9"/>
      <c r="Y9" s="9"/>
      <c r="Z9" s="10"/>
      <c r="AA9" s="10"/>
      <c r="AB9" s="9"/>
      <c r="AC9" s="9"/>
      <c r="AD9" s="10"/>
      <c r="AE9" s="10"/>
      <c r="AF9" s="9"/>
      <c r="AG9" s="9"/>
      <c r="AH9" s="10"/>
      <c r="AI9" s="10"/>
      <c r="AJ9" s="9"/>
      <c r="AK9" s="9"/>
      <c r="AL9" s="10"/>
      <c r="AM9" s="10"/>
      <c r="AN9" s="9"/>
      <c r="AO9" s="9"/>
      <c r="AP9" s="10"/>
      <c r="AQ9" s="10"/>
      <c r="AR9" s="9"/>
      <c r="AS9" s="9"/>
      <c r="AT9" s="10"/>
      <c r="AU9" s="10"/>
      <c r="AV9" s="9"/>
      <c r="AW9" s="9"/>
      <c r="AX9" s="10"/>
      <c r="AY9" s="10"/>
      <c r="AZ9" s="9"/>
      <c r="BA9" s="9"/>
      <c r="BB9" s="10"/>
      <c r="BC9" s="10"/>
      <c r="BD9" s="9"/>
      <c r="BE9" s="9"/>
      <c r="BF9" s="10"/>
      <c r="BG9" s="10"/>
      <c r="BH9" s="9"/>
      <c r="BI9" s="9"/>
      <c r="BJ9" s="10"/>
      <c r="BK9" s="10"/>
      <c r="BL9" s="9"/>
      <c r="BM9" s="9"/>
      <c r="BN9" s="10"/>
      <c r="BO9" s="10"/>
      <c r="BP9" s="9"/>
      <c r="BQ9" s="9"/>
      <c r="BR9" s="10"/>
      <c r="BS9" s="10"/>
      <c r="BT9" s="9"/>
      <c r="BU9" s="9"/>
      <c r="BV9" s="10"/>
      <c r="BW9" s="10"/>
      <c r="BX9" s="9"/>
      <c r="BY9" s="9"/>
      <c r="BZ9" s="10"/>
      <c r="CA9" s="10"/>
      <c r="CB9" s="9"/>
      <c r="CC9" s="9"/>
      <c r="CD9" s="10"/>
      <c r="CE9" s="10"/>
      <c r="CF9" s="9"/>
      <c r="CG9" s="9"/>
      <c r="CH9" s="10"/>
      <c r="CI9" s="10"/>
      <c r="CJ9" s="9"/>
      <c r="CK9" s="9"/>
      <c r="CL9" s="10"/>
      <c r="CM9" s="10"/>
      <c r="CN9" s="9"/>
      <c r="CO9" s="9"/>
      <c r="CP9" s="10"/>
      <c r="CQ9" s="10"/>
      <c r="CR9" s="9"/>
      <c r="CS9" s="9"/>
      <c r="CT9" s="10"/>
      <c r="CU9" s="10"/>
      <c r="CV9" s="9"/>
      <c r="CW9" s="9"/>
      <c r="CX9" s="10"/>
      <c r="CY9" s="10"/>
      <c r="CZ9" s="9"/>
      <c r="DA9" s="9"/>
      <c r="DB9" s="10"/>
      <c r="DC9" s="10"/>
      <c r="DD9" s="9"/>
      <c r="DE9" s="9"/>
      <c r="DF9" s="10"/>
      <c r="DG9" s="10"/>
      <c r="DH9" s="9"/>
      <c r="DI9" s="9"/>
      <c r="DJ9" s="10"/>
      <c r="DK9" s="10"/>
      <c r="DL9" s="9"/>
      <c r="DM9" s="9"/>
      <c r="DN9" s="10"/>
      <c r="DO9" s="10"/>
      <c r="DP9" s="9"/>
      <c r="DQ9" s="9"/>
      <c r="DR9" s="10"/>
      <c r="DS9" s="10"/>
      <c r="DT9" s="9"/>
      <c r="DU9" s="9"/>
      <c r="DV9" s="10"/>
      <c r="DW9" s="10"/>
      <c r="DX9" s="9"/>
      <c r="DY9" s="9"/>
      <c r="DZ9" s="10"/>
      <c r="EA9" s="10"/>
      <c r="EB9" s="9"/>
      <c r="EC9" s="9"/>
      <c r="ED9" s="10"/>
      <c r="EE9" s="10"/>
      <c r="EF9" s="9"/>
      <c r="EG9" s="9"/>
      <c r="EH9" s="10"/>
      <c r="EI9" s="10"/>
      <c r="EJ9" s="9"/>
      <c r="EK9" s="9"/>
      <c r="EL9" s="10"/>
      <c r="EM9" s="10"/>
      <c r="EN9" s="9"/>
      <c r="EO9" s="9"/>
      <c r="EP9" s="10"/>
      <c r="EQ9" s="10"/>
      <c r="ER9" s="9"/>
      <c r="ES9" s="9"/>
      <c r="ET9" s="10"/>
      <c r="EU9" s="10"/>
      <c r="EV9" s="9"/>
      <c r="EW9" s="9"/>
      <c r="EX9" s="10"/>
      <c r="EY9" s="10"/>
      <c r="EZ9" s="9"/>
      <c r="FA9" s="9"/>
      <c r="FB9" s="10"/>
      <c r="FC9" s="10"/>
      <c r="FD9" s="9"/>
      <c r="FE9" s="9"/>
      <c r="FF9" s="10"/>
      <c r="FG9" s="10"/>
      <c r="FH9" s="9"/>
      <c r="FI9" s="9"/>
      <c r="FJ9" s="10"/>
      <c r="FK9" s="10"/>
      <c r="FL9" s="9"/>
      <c r="FM9" s="9"/>
      <c r="FN9" s="10"/>
      <c r="FO9" s="10"/>
      <c r="FP9" s="9"/>
      <c r="FQ9" s="9"/>
      <c r="FR9" s="10"/>
      <c r="FS9" s="10"/>
      <c r="FT9" s="9"/>
      <c r="FU9" s="9"/>
      <c r="FV9" s="10"/>
      <c r="FW9" s="10"/>
      <c r="FX9" s="9"/>
      <c r="FY9" s="9"/>
      <c r="FZ9" s="10"/>
      <c r="GA9" s="10"/>
      <c r="GB9" s="9"/>
      <c r="GC9" s="9"/>
      <c r="GD9" s="10"/>
      <c r="GE9" s="10"/>
      <c r="GF9" s="9"/>
      <c r="GG9" s="9"/>
      <c r="GH9" s="10"/>
      <c r="GI9" s="10"/>
      <c r="GJ9" s="9"/>
      <c r="GK9" s="9"/>
      <c r="GL9" s="10"/>
      <c r="GM9" s="10"/>
      <c r="GN9" s="9"/>
      <c r="GO9" s="9"/>
      <c r="GP9" s="10"/>
      <c r="GQ9" s="10"/>
      <c r="GR9" s="9"/>
      <c r="GS9" s="9"/>
      <c r="GT9" s="10"/>
      <c r="GU9" s="10"/>
      <c r="GV9" s="9"/>
      <c r="GW9" s="9"/>
      <c r="GX9" s="10"/>
      <c r="GY9" s="10"/>
      <c r="GZ9" s="9"/>
      <c r="HA9" s="9"/>
      <c r="HB9" s="10"/>
      <c r="HC9" s="10"/>
      <c r="HD9" s="9"/>
      <c r="HE9" s="9"/>
      <c r="HF9" s="10"/>
      <c r="HG9" s="10"/>
      <c r="HH9" s="9"/>
      <c r="HI9" s="9"/>
      <c r="HJ9" s="10"/>
      <c r="HK9" s="10"/>
      <c r="HL9" s="9"/>
      <c r="HM9" s="9"/>
      <c r="HN9" s="10"/>
      <c r="HO9" s="10"/>
      <c r="HP9" s="9"/>
      <c r="HQ9" s="9"/>
      <c r="HR9" s="10"/>
      <c r="HS9" s="10"/>
      <c r="HT9" s="9"/>
      <c r="HU9" s="9"/>
      <c r="HV9" s="10"/>
      <c r="HW9" s="10"/>
      <c r="HX9" s="9"/>
      <c r="HY9" s="9"/>
      <c r="HZ9" s="10"/>
      <c r="IA9" s="10"/>
    </row>
    <row r="10" spans="1:235" s="8" customFormat="1" ht="15.75" thickBot="1" x14ac:dyDescent="0.25">
      <c r="A10" s="120" t="s">
        <v>58</v>
      </c>
      <c r="B10" s="72"/>
      <c r="C10" s="143" t="s">
        <v>12</v>
      </c>
      <c r="D10" s="143"/>
      <c r="E10" s="143"/>
      <c r="F10" s="143"/>
      <c r="G10" s="143"/>
      <c r="H10" s="143"/>
      <c r="I10" s="7"/>
      <c r="J10" s="12"/>
      <c r="K10" s="12"/>
      <c r="L10" s="7"/>
      <c r="M10" s="7"/>
      <c r="N10" s="12"/>
      <c r="O10" s="12"/>
      <c r="P10" s="7"/>
      <c r="Q10" s="7"/>
      <c r="R10" s="12"/>
      <c r="S10" s="12"/>
      <c r="T10" s="7"/>
      <c r="U10" s="7"/>
      <c r="V10" s="12"/>
      <c r="W10" s="12"/>
      <c r="X10" s="7"/>
      <c r="Y10" s="7"/>
      <c r="Z10" s="12"/>
      <c r="AA10" s="12"/>
      <c r="AB10" s="7"/>
      <c r="AC10" s="7"/>
      <c r="AD10" s="12"/>
      <c r="AE10" s="12"/>
      <c r="AF10" s="7"/>
      <c r="AG10" s="7"/>
      <c r="AH10" s="12"/>
      <c r="AI10" s="12"/>
      <c r="AJ10" s="7"/>
      <c r="AK10" s="7"/>
      <c r="AL10" s="12"/>
      <c r="AM10" s="12"/>
      <c r="AN10" s="7"/>
      <c r="AO10" s="7"/>
      <c r="AP10" s="12"/>
      <c r="AQ10" s="12"/>
      <c r="AR10" s="7"/>
      <c r="AS10" s="7"/>
      <c r="AT10" s="12"/>
      <c r="AU10" s="12"/>
      <c r="AV10" s="7"/>
      <c r="AW10" s="7"/>
      <c r="AX10" s="12"/>
      <c r="AY10" s="12"/>
      <c r="AZ10" s="7"/>
      <c r="BA10" s="7"/>
      <c r="BB10" s="12"/>
      <c r="BC10" s="12"/>
      <c r="BD10" s="7"/>
      <c r="BE10" s="7"/>
      <c r="BF10" s="12"/>
      <c r="BG10" s="12"/>
      <c r="BH10" s="7"/>
      <c r="BI10" s="7"/>
      <c r="BJ10" s="12"/>
      <c r="BK10" s="12"/>
      <c r="BL10" s="7"/>
      <c r="BM10" s="7"/>
      <c r="BN10" s="12"/>
      <c r="BO10" s="12"/>
      <c r="BP10" s="7"/>
      <c r="BQ10" s="7"/>
      <c r="BR10" s="12"/>
      <c r="BS10" s="12"/>
      <c r="BT10" s="7"/>
      <c r="BU10" s="7"/>
      <c r="BV10" s="12"/>
      <c r="BW10" s="12"/>
      <c r="BX10" s="7"/>
      <c r="BY10" s="7"/>
      <c r="BZ10" s="12"/>
      <c r="CA10" s="12"/>
      <c r="CB10" s="7"/>
      <c r="CC10" s="7"/>
      <c r="CD10" s="12"/>
      <c r="CE10" s="12"/>
      <c r="CF10" s="7"/>
      <c r="CG10" s="7"/>
      <c r="CH10" s="12"/>
      <c r="CI10" s="12"/>
      <c r="CJ10" s="7"/>
      <c r="CK10" s="7"/>
      <c r="CL10" s="12"/>
      <c r="CM10" s="12"/>
      <c r="CN10" s="7"/>
      <c r="CO10" s="7"/>
      <c r="CP10" s="12"/>
      <c r="CQ10" s="12"/>
      <c r="CR10" s="7"/>
      <c r="CS10" s="7"/>
      <c r="CT10" s="12"/>
      <c r="CU10" s="12"/>
      <c r="CV10" s="7"/>
      <c r="CW10" s="7"/>
      <c r="CX10" s="12"/>
      <c r="CY10" s="12"/>
      <c r="CZ10" s="7"/>
      <c r="DA10" s="7"/>
      <c r="DB10" s="12"/>
      <c r="DC10" s="12"/>
      <c r="DD10" s="7"/>
      <c r="DE10" s="7"/>
      <c r="DF10" s="12"/>
      <c r="DG10" s="12"/>
      <c r="DH10" s="7"/>
      <c r="DI10" s="7"/>
      <c r="DJ10" s="12"/>
      <c r="DK10" s="12"/>
      <c r="DL10" s="7"/>
      <c r="DM10" s="7"/>
      <c r="DN10" s="12"/>
      <c r="DO10" s="12"/>
      <c r="DP10" s="7"/>
      <c r="DQ10" s="7"/>
      <c r="DR10" s="12"/>
      <c r="DS10" s="12"/>
      <c r="DT10" s="7"/>
      <c r="DU10" s="7"/>
      <c r="DV10" s="12"/>
      <c r="DW10" s="12"/>
      <c r="DX10" s="7"/>
      <c r="DY10" s="7"/>
      <c r="DZ10" s="12"/>
      <c r="EA10" s="12"/>
      <c r="EB10" s="7"/>
      <c r="EC10" s="7"/>
      <c r="ED10" s="12"/>
      <c r="EE10" s="12"/>
      <c r="EF10" s="7"/>
      <c r="EG10" s="7"/>
      <c r="EH10" s="12"/>
      <c r="EI10" s="12"/>
      <c r="EJ10" s="7"/>
      <c r="EK10" s="7"/>
      <c r="EL10" s="12"/>
      <c r="EM10" s="12"/>
      <c r="EN10" s="7"/>
      <c r="EO10" s="7"/>
      <c r="EP10" s="12"/>
      <c r="EQ10" s="12"/>
      <c r="ER10" s="7"/>
      <c r="ES10" s="7"/>
      <c r="ET10" s="12"/>
      <c r="EU10" s="12"/>
      <c r="EV10" s="7"/>
      <c r="EW10" s="7"/>
      <c r="EX10" s="12"/>
      <c r="EY10" s="12"/>
      <c r="EZ10" s="7"/>
      <c r="FA10" s="7"/>
      <c r="FB10" s="12"/>
      <c r="FC10" s="12"/>
      <c r="FD10" s="7"/>
      <c r="FE10" s="7"/>
      <c r="FF10" s="12"/>
      <c r="FG10" s="12"/>
      <c r="FH10" s="7"/>
      <c r="FI10" s="7"/>
      <c r="FJ10" s="12"/>
      <c r="FK10" s="12"/>
      <c r="FL10" s="7"/>
      <c r="FM10" s="7"/>
      <c r="FN10" s="12"/>
      <c r="FO10" s="12"/>
      <c r="FP10" s="7"/>
      <c r="FQ10" s="7"/>
      <c r="FR10" s="12"/>
      <c r="FS10" s="12"/>
      <c r="FT10" s="7"/>
      <c r="FU10" s="7"/>
      <c r="FV10" s="12"/>
      <c r="FW10" s="12"/>
      <c r="FX10" s="7"/>
      <c r="FY10" s="7"/>
      <c r="FZ10" s="12"/>
      <c r="GA10" s="12"/>
      <c r="GB10" s="7"/>
      <c r="GC10" s="7"/>
      <c r="GD10" s="12"/>
      <c r="GE10" s="12"/>
      <c r="GF10" s="7"/>
      <c r="GG10" s="7"/>
      <c r="GH10" s="12"/>
      <c r="GI10" s="12"/>
      <c r="GJ10" s="7"/>
      <c r="GK10" s="7"/>
      <c r="GL10" s="12"/>
      <c r="GM10" s="12"/>
      <c r="GN10" s="7"/>
      <c r="GO10" s="7"/>
      <c r="GP10" s="12"/>
      <c r="GQ10" s="12"/>
      <c r="GR10" s="7"/>
      <c r="GS10" s="7"/>
      <c r="GT10" s="12"/>
      <c r="GU10" s="12"/>
      <c r="GV10" s="7"/>
      <c r="GW10" s="7"/>
      <c r="GX10" s="12"/>
      <c r="GY10" s="12"/>
      <c r="GZ10" s="7"/>
      <c r="HA10" s="7"/>
      <c r="HB10" s="12"/>
      <c r="HC10" s="12"/>
      <c r="HD10" s="7"/>
      <c r="HE10" s="7"/>
      <c r="HF10" s="12"/>
      <c r="HG10" s="12"/>
      <c r="HH10" s="7"/>
      <c r="HI10" s="7"/>
      <c r="HJ10" s="12"/>
      <c r="HK10" s="12"/>
      <c r="HL10" s="7"/>
      <c r="HM10" s="7"/>
      <c r="HN10" s="12"/>
      <c r="HO10" s="12"/>
      <c r="HP10" s="7"/>
      <c r="HQ10" s="7"/>
      <c r="HR10" s="12"/>
      <c r="HS10" s="12"/>
      <c r="HT10" s="7"/>
      <c r="HU10" s="7"/>
      <c r="HV10" s="12"/>
      <c r="HW10" s="12"/>
      <c r="HX10" s="7"/>
      <c r="HY10" s="7"/>
      <c r="HZ10" s="12"/>
      <c r="IA10" s="12"/>
    </row>
    <row r="11" spans="1:235" s="74" customFormat="1" ht="25.5" customHeight="1" thickBot="1" x14ac:dyDescent="0.25">
      <c r="A11" s="121"/>
      <c r="B11" s="73" t="s">
        <v>48</v>
      </c>
      <c r="C11" s="117" t="s">
        <v>0</v>
      </c>
      <c r="D11" s="117"/>
      <c r="E11" s="117"/>
      <c r="F11" s="144" t="s">
        <v>43</v>
      </c>
      <c r="G11" s="144"/>
      <c r="H11" s="144"/>
    </row>
    <row r="12" spans="1:235" x14ac:dyDescent="0.2">
      <c r="A12" s="123" t="s">
        <v>61</v>
      </c>
      <c r="B12" s="126" t="s">
        <v>60</v>
      </c>
      <c r="C12" s="128" t="s">
        <v>62</v>
      </c>
      <c r="D12" s="130" t="s">
        <v>1</v>
      </c>
      <c r="E12" s="132" t="s">
        <v>2</v>
      </c>
      <c r="F12" s="130" t="s">
        <v>46</v>
      </c>
      <c r="G12" s="134"/>
      <c r="H12" s="135" t="s">
        <v>49</v>
      </c>
    </row>
    <row r="13" spans="1:235" x14ac:dyDescent="0.2">
      <c r="A13" s="124"/>
      <c r="B13" s="127"/>
      <c r="C13" s="129"/>
      <c r="D13" s="131"/>
      <c r="E13" s="133"/>
      <c r="F13" s="94" t="s">
        <v>44</v>
      </c>
      <c r="G13" s="95" t="s">
        <v>45</v>
      </c>
      <c r="H13" s="136"/>
    </row>
    <row r="14" spans="1:235" x14ac:dyDescent="0.2">
      <c r="A14" s="124"/>
      <c r="B14" s="76" t="s">
        <v>152</v>
      </c>
      <c r="C14" s="78" t="s">
        <v>63</v>
      </c>
      <c r="D14" s="84">
        <v>22</v>
      </c>
      <c r="E14" s="81" t="s">
        <v>42</v>
      </c>
      <c r="F14" s="71"/>
      <c r="G14" s="96">
        <f t="shared" ref="G14" si="0">F14*12</f>
        <v>0</v>
      </c>
      <c r="H14" s="85">
        <f>G14</f>
        <v>0</v>
      </c>
    </row>
    <row r="15" spans="1:235" x14ac:dyDescent="0.2">
      <c r="A15" s="124"/>
      <c r="B15" s="76" t="s">
        <v>153</v>
      </c>
      <c r="C15" s="78" t="s">
        <v>247</v>
      </c>
      <c r="D15" s="84">
        <v>9.1999999999999993</v>
      </c>
      <c r="E15" s="81" t="s">
        <v>42</v>
      </c>
      <c r="F15" s="71"/>
      <c r="G15" s="97">
        <f t="shared" ref="G15:G39" si="1">F15*12</f>
        <v>0</v>
      </c>
      <c r="H15" s="85">
        <f>G15</f>
        <v>0</v>
      </c>
    </row>
    <row r="16" spans="1:235" x14ac:dyDescent="0.2">
      <c r="A16" s="124"/>
      <c r="B16" s="76" t="s">
        <v>154</v>
      </c>
      <c r="C16" s="78" t="s">
        <v>64</v>
      </c>
      <c r="D16" s="84">
        <v>70.900000000000006</v>
      </c>
      <c r="E16" s="77" t="s">
        <v>42</v>
      </c>
      <c r="F16" s="71"/>
      <c r="G16" s="97">
        <f t="shared" si="1"/>
        <v>0</v>
      </c>
      <c r="H16" s="85">
        <f t="shared" ref="H16:H17" si="2">G16</f>
        <v>0</v>
      </c>
    </row>
    <row r="17" spans="1:8" x14ac:dyDescent="0.2">
      <c r="A17" s="124"/>
      <c r="B17" s="76" t="s">
        <v>155</v>
      </c>
      <c r="C17" s="79" t="s">
        <v>65</v>
      </c>
      <c r="D17" s="84">
        <v>12.5</v>
      </c>
      <c r="E17" s="77" t="s">
        <v>42</v>
      </c>
      <c r="F17" s="70"/>
      <c r="G17" s="98">
        <f t="shared" si="1"/>
        <v>0</v>
      </c>
      <c r="H17" s="85">
        <f t="shared" si="2"/>
        <v>0</v>
      </c>
    </row>
    <row r="18" spans="1:8" x14ac:dyDescent="0.2">
      <c r="A18" s="124"/>
      <c r="B18" s="76" t="s">
        <v>156</v>
      </c>
      <c r="C18" s="79" t="s">
        <v>66</v>
      </c>
      <c r="D18" s="84">
        <v>24</v>
      </c>
      <c r="E18" s="77" t="s">
        <v>42</v>
      </c>
      <c r="F18" s="70"/>
      <c r="G18" s="98">
        <f t="shared" si="1"/>
        <v>0</v>
      </c>
      <c r="H18" s="75">
        <f t="shared" ref="H18:H39" si="3">G18</f>
        <v>0</v>
      </c>
    </row>
    <row r="19" spans="1:8" x14ac:dyDescent="0.2">
      <c r="A19" s="124"/>
      <c r="B19" s="76" t="s">
        <v>157</v>
      </c>
      <c r="C19" s="79" t="s">
        <v>67</v>
      </c>
      <c r="D19" s="113">
        <v>12.5</v>
      </c>
      <c r="E19" s="77" t="s">
        <v>42</v>
      </c>
      <c r="F19" s="70"/>
      <c r="G19" s="98">
        <f t="shared" si="1"/>
        <v>0</v>
      </c>
      <c r="H19" s="75">
        <f t="shared" si="3"/>
        <v>0</v>
      </c>
    </row>
    <row r="20" spans="1:8" x14ac:dyDescent="0.2">
      <c r="A20" s="124"/>
      <c r="B20" s="76" t="s">
        <v>158</v>
      </c>
      <c r="C20" s="79" t="s">
        <v>68</v>
      </c>
      <c r="D20" s="105">
        <v>7.5</v>
      </c>
      <c r="E20" s="77" t="s">
        <v>42</v>
      </c>
      <c r="F20" s="70"/>
      <c r="G20" s="98">
        <f t="shared" si="1"/>
        <v>0</v>
      </c>
      <c r="H20" s="75">
        <f t="shared" si="3"/>
        <v>0</v>
      </c>
    </row>
    <row r="21" spans="1:8" x14ac:dyDescent="0.2">
      <c r="A21" s="124"/>
      <c r="B21" s="76" t="s">
        <v>159</v>
      </c>
      <c r="C21" s="79" t="s">
        <v>69</v>
      </c>
      <c r="D21" s="105">
        <v>7.5</v>
      </c>
      <c r="E21" s="77" t="s">
        <v>42</v>
      </c>
      <c r="F21" s="70"/>
      <c r="G21" s="99">
        <f t="shared" si="1"/>
        <v>0</v>
      </c>
      <c r="H21" s="75">
        <f t="shared" si="3"/>
        <v>0</v>
      </c>
    </row>
    <row r="22" spans="1:8" x14ac:dyDescent="0.2">
      <c r="A22" s="124"/>
      <c r="B22" s="76" t="s">
        <v>160</v>
      </c>
      <c r="C22" s="78" t="s">
        <v>70</v>
      </c>
      <c r="D22" s="84">
        <v>21</v>
      </c>
      <c r="E22" s="77" t="s">
        <v>42</v>
      </c>
      <c r="F22" s="70"/>
      <c r="G22" s="98">
        <f t="shared" si="1"/>
        <v>0</v>
      </c>
      <c r="H22" s="75">
        <f t="shared" si="3"/>
        <v>0</v>
      </c>
    </row>
    <row r="23" spans="1:8" x14ac:dyDescent="0.2">
      <c r="A23" s="124"/>
      <c r="B23" s="76" t="s">
        <v>161</v>
      </c>
      <c r="C23" s="79" t="s">
        <v>71</v>
      </c>
      <c r="D23" s="84">
        <v>21.25</v>
      </c>
      <c r="E23" s="77" t="s">
        <v>42</v>
      </c>
      <c r="F23" s="70"/>
      <c r="G23" s="98">
        <f t="shared" si="1"/>
        <v>0</v>
      </c>
      <c r="H23" s="75">
        <f t="shared" si="3"/>
        <v>0</v>
      </c>
    </row>
    <row r="24" spans="1:8" x14ac:dyDescent="0.2">
      <c r="A24" s="124"/>
      <c r="B24" s="76" t="s">
        <v>162</v>
      </c>
      <c r="C24" s="79" t="s">
        <v>72</v>
      </c>
      <c r="D24" s="84">
        <v>25</v>
      </c>
      <c r="E24" s="77" t="s">
        <v>42</v>
      </c>
      <c r="F24" s="70"/>
      <c r="G24" s="98">
        <f t="shared" si="1"/>
        <v>0</v>
      </c>
      <c r="H24" s="75">
        <f t="shared" si="3"/>
        <v>0</v>
      </c>
    </row>
    <row r="25" spans="1:8" x14ac:dyDescent="0.2">
      <c r="A25" s="124"/>
      <c r="B25" s="76" t="s">
        <v>163</v>
      </c>
      <c r="C25" s="79" t="s">
        <v>73</v>
      </c>
      <c r="D25" s="84">
        <v>50</v>
      </c>
      <c r="E25" s="80" t="s">
        <v>42</v>
      </c>
      <c r="F25" s="70"/>
      <c r="G25" s="98">
        <f t="shared" si="1"/>
        <v>0</v>
      </c>
      <c r="H25" s="75">
        <f t="shared" si="3"/>
        <v>0</v>
      </c>
    </row>
    <row r="26" spans="1:8" x14ac:dyDescent="0.2">
      <c r="A26" s="124"/>
      <c r="B26" s="76" t="s">
        <v>164</v>
      </c>
      <c r="C26" s="79" t="s">
        <v>74</v>
      </c>
      <c r="D26" s="84">
        <v>20</v>
      </c>
      <c r="E26" s="77" t="s">
        <v>42</v>
      </c>
      <c r="F26" s="70"/>
      <c r="G26" s="98">
        <f t="shared" si="1"/>
        <v>0</v>
      </c>
      <c r="H26" s="75">
        <f t="shared" si="3"/>
        <v>0</v>
      </c>
    </row>
    <row r="27" spans="1:8" x14ac:dyDescent="0.2">
      <c r="A27" s="124"/>
      <c r="B27" s="76" t="s">
        <v>165</v>
      </c>
      <c r="C27" s="78" t="s">
        <v>75</v>
      </c>
      <c r="D27" s="84">
        <v>30</v>
      </c>
      <c r="E27" s="77" t="s">
        <v>42</v>
      </c>
      <c r="F27" s="70"/>
      <c r="G27" s="98">
        <f t="shared" si="1"/>
        <v>0</v>
      </c>
      <c r="H27" s="75">
        <f t="shared" si="3"/>
        <v>0</v>
      </c>
    </row>
    <row r="28" spans="1:8" x14ac:dyDescent="0.2">
      <c r="A28" s="124"/>
      <c r="B28" s="76" t="s">
        <v>166</v>
      </c>
      <c r="C28" s="79" t="s">
        <v>76</v>
      </c>
      <c r="D28" s="84">
        <v>10</v>
      </c>
      <c r="E28" s="77" t="s">
        <v>42</v>
      </c>
      <c r="F28" s="70"/>
      <c r="G28" s="98">
        <f t="shared" si="1"/>
        <v>0</v>
      </c>
      <c r="H28" s="75">
        <f t="shared" si="3"/>
        <v>0</v>
      </c>
    </row>
    <row r="29" spans="1:8" x14ac:dyDescent="0.2">
      <c r="A29" s="124"/>
      <c r="B29" s="76" t="s">
        <v>167</v>
      </c>
      <c r="C29" s="79" t="s">
        <v>77</v>
      </c>
      <c r="D29" s="105">
        <v>7.5</v>
      </c>
      <c r="E29" s="77" t="s">
        <v>42</v>
      </c>
      <c r="F29" s="70"/>
      <c r="G29" s="98">
        <f t="shared" si="1"/>
        <v>0</v>
      </c>
      <c r="H29" s="75">
        <f t="shared" si="3"/>
        <v>0</v>
      </c>
    </row>
    <row r="30" spans="1:8" x14ac:dyDescent="0.2">
      <c r="A30" s="124"/>
      <c r="B30" s="76" t="s">
        <v>168</v>
      </c>
      <c r="C30" s="78" t="s">
        <v>78</v>
      </c>
      <c r="D30" s="84">
        <v>8</v>
      </c>
      <c r="E30" s="77" t="s">
        <v>42</v>
      </c>
      <c r="F30" s="70"/>
      <c r="G30" s="98">
        <f t="shared" si="1"/>
        <v>0</v>
      </c>
      <c r="H30" s="75">
        <f t="shared" si="3"/>
        <v>0</v>
      </c>
    </row>
    <row r="31" spans="1:8" x14ac:dyDescent="0.2">
      <c r="A31" s="124"/>
      <c r="B31" s="76" t="s">
        <v>169</v>
      </c>
      <c r="C31" s="83" t="s">
        <v>257</v>
      </c>
      <c r="D31" s="106">
        <v>1.5</v>
      </c>
      <c r="E31" s="77" t="s">
        <v>42</v>
      </c>
      <c r="F31" s="70"/>
      <c r="G31" s="98">
        <f t="shared" si="1"/>
        <v>0</v>
      </c>
      <c r="H31" s="75">
        <f t="shared" si="3"/>
        <v>0</v>
      </c>
    </row>
    <row r="32" spans="1:8" x14ac:dyDescent="0.2">
      <c r="A32" s="124"/>
      <c r="B32" s="76" t="s">
        <v>170</v>
      </c>
      <c r="C32" s="78" t="s">
        <v>79</v>
      </c>
      <c r="D32" s="84">
        <v>24.17</v>
      </c>
      <c r="E32" s="81" t="s">
        <v>42</v>
      </c>
      <c r="F32" s="70"/>
      <c r="G32" s="98">
        <f t="shared" si="1"/>
        <v>0</v>
      </c>
      <c r="H32" s="75">
        <f t="shared" si="3"/>
        <v>0</v>
      </c>
    </row>
    <row r="33" spans="1:8" x14ac:dyDescent="0.2">
      <c r="A33" s="124"/>
      <c r="B33" s="76" t="s">
        <v>171</v>
      </c>
      <c r="C33" s="79" t="s">
        <v>80</v>
      </c>
      <c r="D33" s="84">
        <v>14</v>
      </c>
      <c r="E33" s="77" t="s">
        <v>42</v>
      </c>
      <c r="F33" s="70"/>
      <c r="G33" s="98">
        <f t="shared" si="1"/>
        <v>0</v>
      </c>
      <c r="H33" s="75">
        <f t="shared" si="3"/>
        <v>0</v>
      </c>
    </row>
    <row r="34" spans="1:8" x14ac:dyDescent="0.2">
      <c r="A34" s="124"/>
      <c r="B34" s="76" t="s">
        <v>172</v>
      </c>
      <c r="C34" s="79" t="s">
        <v>252</v>
      </c>
      <c r="D34" s="82">
        <f>7.5+7.5</f>
        <v>15</v>
      </c>
      <c r="E34" s="80" t="s">
        <v>42</v>
      </c>
      <c r="F34" s="70"/>
      <c r="G34" s="98">
        <f t="shared" si="1"/>
        <v>0</v>
      </c>
      <c r="H34" s="75">
        <f t="shared" si="3"/>
        <v>0</v>
      </c>
    </row>
    <row r="35" spans="1:8" x14ac:dyDescent="0.2">
      <c r="A35" s="124"/>
      <c r="B35" s="76" t="s">
        <v>173</v>
      </c>
      <c r="C35" s="79" t="s">
        <v>81</v>
      </c>
      <c r="D35" s="113">
        <v>20</v>
      </c>
      <c r="E35" s="77" t="s">
        <v>42</v>
      </c>
      <c r="F35" s="70"/>
      <c r="G35" s="98">
        <f t="shared" si="1"/>
        <v>0</v>
      </c>
      <c r="H35" s="75">
        <f t="shared" si="3"/>
        <v>0</v>
      </c>
    </row>
    <row r="36" spans="1:8" x14ac:dyDescent="0.2">
      <c r="A36" s="124"/>
      <c r="B36" s="76" t="s">
        <v>174</v>
      </c>
      <c r="C36" s="79" t="s">
        <v>82</v>
      </c>
      <c r="D36" s="84">
        <v>8</v>
      </c>
      <c r="E36" s="77" t="s">
        <v>42</v>
      </c>
      <c r="F36" s="70"/>
      <c r="G36" s="98">
        <f t="shared" si="1"/>
        <v>0</v>
      </c>
      <c r="H36" s="75">
        <f t="shared" si="3"/>
        <v>0</v>
      </c>
    </row>
    <row r="37" spans="1:8" x14ac:dyDescent="0.2">
      <c r="A37" s="124"/>
      <c r="B37" s="76" t="s">
        <v>175</v>
      </c>
      <c r="C37" s="79" t="s">
        <v>83</v>
      </c>
      <c r="D37" s="84">
        <v>8.5</v>
      </c>
      <c r="E37" s="77" t="s">
        <v>42</v>
      </c>
      <c r="F37" s="70"/>
      <c r="G37" s="98">
        <f t="shared" si="1"/>
        <v>0</v>
      </c>
      <c r="H37" s="75">
        <f t="shared" si="3"/>
        <v>0</v>
      </c>
    </row>
    <row r="38" spans="1:8" x14ac:dyDescent="0.2">
      <c r="A38" s="124"/>
      <c r="B38" s="76" t="s">
        <v>176</v>
      </c>
      <c r="C38" s="79" t="s">
        <v>84</v>
      </c>
      <c r="D38" s="84">
        <v>75</v>
      </c>
      <c r="E38" s="77" t="s">
        <v>42</v>
      </c>
      <c r="F38" s="70"/>
      <c r="G38" s="98">
        <f t="shared" si="1"/>
        <v>0</v>
      </c>
      <c r="H38" s="75">
        <f t="shared" si="3"/>
        <v>0</v>
      </c>
    </row>
    <row r="39" spans="1:8" x14ac:dyDescent="0.2">
      <c r="A39" s="124"/>
      <c r="B39" s="76" t="s">
        <v>177</v>
      </c>
      <c r="C39" s="79" t="s">
        <v>85</v>
      </c>
      <c r="D39" s="84">
        <v>15</v>
      </c>
      <c r="E39" s="77" t="s">
        <v>42</v>
      </c>
      <c r="F39" s="70"/>
      <c r="G39" s="98">
        <f t="shared" si="1"/>
        <v>0</v>
      </c>
      <c r="H39" s="75">
        <f t="shared" si="3"/>
        <v>0</v>
      </c>
    </row>
    <row r="40" spans="1:8" x14ac:dyDescent="0.2">
      <c r="A40" s="124"/>
      <c r="B40" s="76" t="s">
        <v>178</v>
      </c>
      <c r="C40" s="79" t="s">
        <v>86</v>
      </c>
      <c r="D40" s="84">
        <v>9.5</v>
      </c>
      <c r="E40" s="77" t="s">
        <v>42</v>
      </c>
      <c r="F40" s="70"/>
      <c r="G40" s="98">
        <f t="shared" ref="G40:G56" si="4">F40*12</f>
        <v>0</v>
      </c>
      <c r="H40" s="75">
        <f t="shared" ref="H40:H56" si="5">G40</f>
        <v>0</v>
      </c>
    </row>
    <row r="41" spans="1:8" x14ac:dyDescent="0.2">
      <c r="A41" s="124"/>
      <c r="B41" s="76" t="s">
        <v>179</v>
      </c>
      <c r="C41" s="78" t="s">
        <v>87</v>
      </c>
      <c r="D41" s="84">
        <v>17.5</v>
      </c>
      <c r="E41" s="77" t="s">
        <v>42</v>
      </c>
      <c r="F41" s="70"/>
      <c r="G41" s="98">
        <f t="shared" si="4"/>
        <v>0</v>
      </c>
      <c r="H41" s="75">
        <f t="shared" si="5"/>
        <v>0</v>
      </c>
    </row>
    <row r="42" spans="1:8" x14ac:dyDescent="0.2">
      <c r="A42" s="124"/>
      <c r="B42" s="76" t="s">
        <v>180</v>
      </c>
      <c r="C42" s="79" t="s">
        <v>88</v>
      </c>
      <c r="D42" s="84">
        <v>6</v>
      </c>
      <c r="E42" s="77" t="s">
        <v>42</v>
      </c>
      <c r="F42" s="70"/>
      <c r="G42" s="98">
        <f t="shared" si="4"/>
        <v>0</v>
      </c>
      <c r="H42" s="75">
        <f t="shared" si="5"/>
        <v>0</v>
      </c>
    </row>
    <row r="43" spans="1:8" x14ac:dyDescent="0.2">
      <c r="A43" s="124"/>
      <c r="B43" s="76" t="s">
        <v>181</v>
      </c>
      <c r="C43" s="79" t="s">
        <v>89</v>
      </c>
      <c r="D43" s="84">
        <v>17.5</v>
      </c>
      <c r="E43" s="77" t="s">
        <v>42</v>
      </c>
      <c r="F43" s="70"/>
      <c r="G43" s="98">
        <f t="shared" si="4"/>
        <v>0</v>
      </c>
      <c r="H43" s="75">
        <f t="shared" si="5"/>
        <v>0</v>
      </c>
    </row>
    <row r="44" spans="1:8" x14ac:dyDescent="0.2">
      <c r="A44" s="124"/>
      <c r="B44" s="76" t="s">
        <v>182</v>
      </c>
      <c r="C44" s="79" t="s">
        <v>90</v>
      </c>
      <c r="D44" s="84">
        <v>11</v>
      </c>
      <c r="E44" s="77" t="s">
        <v>42</v>
      </c>
      <c r="F44" s="70"/>
      <c r="G44" s="98">
        <f t="shared" si="4"/>
        <v>0</v>
      </c>
      <c r="H44" s="75">
        <f t="shared" si="5"/>
        <v>0</v>
      </c>
    </row>
    <row r="45" spans="1:8" x14ac:dyDescent="0.2">
      <c r="A45" s="124"/>
      <c r="B45" s="76" t="s">
        <v>183</v>
      </c>
      <c r="C45" s="79" t="s">
        <v>91</v>
      </c>
      <c r="D45" s="84">
        <v>14.5</v>
      </c>
      <c r="E45" s="77" t="s">
        <v>42</v>
      </c>
      <c r="F45" s="70"/>
      <c r="G45" s="98">
        <f t="shared" si="4"/>
        <v>0</v>
      </c>
      <c r="H45" s="75">
        <f t="shared" si="5"/>
        <v>0</v>
      </c>
    </row>
    <row r="46" spans="1:8" x14ac:dyDescent="0.2">
      <c r="A46" s="124"/>
      <c r="B46" s="76" t="s">
        <v>184</v>
      </c>
      <c r="C46" s="79" t="s">
        <v>92</v>
      </c>
      <c r="D46" s="84">
        <v>6</v>
      </c>
      <c r="E46" s="77" t="s">
        <v>42</v>
      </c>
      <c r="F46" s="70"/>
      <c r="G46" s="98">
        <f t="shared" si="4"/>
        <v>0</v>
      </c>
      <c r="H46" s="75">
        <f t="shared" si="5"/>
        <v>0</v>
      </c>
    </row>
    <row r="47" spans="1:8" x14ac:dyDescent="0.2">
      <c r="A47" s="124"/>
      <c r="B47" s="76" t="s">
        <v>185</v>
      </c>
      <c r="C47" s="79" t="s">
        <v>93</v>
      </c>
      <c r="D47" s="84">
        <v>36</v>
      </c>
      <c r="E47" s="77" t="s">
        <v>42</v>
      </c>
      <c r="F47" s="70"/>
      <c r="G47" s="98">
        <f t="shared" si="4"/>
        <v>0</v>
      </c>
      <c r="H47" s="75">
        <f t="shared" si="5"/>
        <v>0</v>
      </c>
    </row>
    <row r="48" spans="1:8" x14ac:dyDescent="0.2">
      <c r="A48" s="124"/>
      <c r="B48" s="76" t="s">
        <v>186</v>
      </c>
      <c r="C48" s="79" t="s">
        <v>94</v>
      </c>
      <c r="D48" s="84">
        <v>13.25</v>
      </c>
      <c r="E48" s="77" t="s">
        <v>42</v>
      </c>
      <c r="F48" s="70"/>
      <c r="G48" s="98">
        <f t="shared" si="4"/>
        <v>0</v>
      </c>
      <c r="H48" s="75">
        <f t="shared" si="5"/>
        <v>0</v>
      </c>
    </row>
    <row r="49" spans="1:8" x14ac:dyDescent="0.2">
      <c r="A49" s="124"/>
      <c r="B49" s="76" t="s">
        <v>187</v>
      </c>
      <c r="C49" s="78" t="s">
        <v>95</v>
      </c>
      <c r="D49" s="84">
        <v>55</v>
      </c>
      <c r="E49" s="77" t="s">
        <v>42</v>
      </c>
      <c r="F49" s="70"/>
      <c r="G49" s="98">
        <f t="shared" si="4"/>
        <v>0</v>
      </c>
      <c r="H49" s="75">
        <f t="shared" si="5"/>
        <v>0</v>
      </c>
    </row>
    <row r="50" spans="1:8" x14ac:dyDescent="0.2">
      <c r="A50" s="124"/>
      <c r="B50" s="76" t="s">
        <v>188</v>
      </c>
      <c r="C50" s="78" t="s">
        <v>96</v>
      </c>
      <c r="D50" s="84">
        <v>8</v>
      </c>
      <c r="E50" s="77" t="s">
        <v>42</v>
      </c>
      <c r="F50" s="70"/>
      <c r="G50" s="98">
        <f t="shared" si="4"/>
        <v>0</v>
      </c>
      <c r="H50" s="75">
        <f t="shared" si="5"/>
        <v>0</v>
      </c>
    </row>
    <row r="51" spans="1:8" x14ac:dyDescent="0.2">
      <c r="A51" s="124"/>
      <c r="B51" s="76" t="s">
        <v>189</v>
      </c>
      <c r="C51" s="79" t="s">
        <v>97</v>
      </c>
      <c r="D51" s="84">
        <v>7.5</v>
      </c>
      <c r="E51" s="77" t="s">
        <v>42</v>
      </c>
      <c r="F51" s="70"/>
      <c r="G51" s="98">
        <f t="shared" si="4"/>
        <v>0</v>
      </c>
      <c r="H51" s="75">
        <f t="shared" si="5"/>
        <v>0</v>
      </c>
    </row>
    <row r="52" spans="1:8" x14ac:dyDescent="0.2">
      <c r="A52" s="124"/>
      <c r="B52" s="76" t="s">
        <v>190</v>
      </c>
      <c r="C52" s="79" t="s">
        <v>98</v>
      </c>
      <c r="D52" s="84">
        <v>6.5</v>
      </c>
      <c r="E52" s="77" t="s">
        <v>42</v>
      </c>
      <c r="F52" s="70"/>
      <c r="G52" s="98">
        <f t="shared" si="4"/>
        <v>0</v>
      </c>
      <c r="H52" s="75">
        <f t="shared" si="5"/>
        <v>0</v>
      </c>
    </row>
    <row r="53" spans="1:8" x14ac:dyDescent="0.2">
      <c r="A53" s="124"/>
      <c r="B53" s="76" t="s">
        <v>191</v>
      </c>
      <c r="C53" s="83" t="s">
        <v>138</v>
      </c>
      <c r="D53" s="106">
        <v>5</v>
      </c>
      <c r="E53" s="77" t="s">
        <v>42</v>
      </c>
      <c r="F53" s="70"/>
      <c r="G53" s="98">
        <f t="shared" si="4"/>
        <v>0</v>
      </c>
      <c r="H53" s="75">
        <f t="shared" si="5"/>
        <v>0</v>
      </c>
    </row>
    <row r="54" spans="1:8" x14ac:dyDescent="0.2">
      <c r="A54" s="124"/>
      <c r="B54" s="76" t="s">
        <v>262</v>
      </c>
      <c r="C54" s="83" t="s">
        <v>142</v>
      </c>
      <c r="D54" s="106">
        <v>3.33</v>
      </c>
      <c r="E54" s="77" t="s">
        <v>42</v>
      </c>
      <c r="F54" s="70"/>
      <c r="G54" s="98">
        <f t="shared" si="4"/>
        <v>0</v>
      </c>
      <c r="H54" s="75">
        <f t="shared" si="5"/>
        <v>0</v>
      </c>
    </row>
    <row r="55" spans="1:8" x14ac:dyDescent="0.2">
      <c r="A55" s="124"/>
      <c r="B55" s="76" t="s">
        <v>192</v>
      </c>
      <c r="C55" s="83" t="s">
        <v>137</v>
      </c>
      <c r="D55" s="106">
        <v>10</v>
      </c>
      <c r="E55" s="77" t="s">
        <v>42</v>
      </c>
      <c r="F55" s="70"/>
      <c r="G55" s="98">
        <f t="shared" si="4"/>
        <v>0</v>
      </c>
      <c r="H55" s="75">
        <f t="shared" si="5"/>
        <v>0</v>
      </c>
    </row>
    <row r="56" spans="1:8" x14ac:dyDescent="0.2">
      <c r="A56" s="124"/>
      <c r="B56" s="76" t="s">
        <v>193</v>
      </c>
      <c r="C56" s="83" t="s">
        <v>139</v>
      </c>
      <c r="D56" s="106">
        <v>3.5</v>
      </c>
      <c r="E56" s="77" t="s">
        <v>42</v>
      </c>
      <c r="F56" s="70"/>
      <c r="G56" s="98">
        <f t="shared" si="4"/>
        <v>0</v>
      </c>
      <c r="H56" s="75">
        <f t="shared" si="5"/>
        <v>0</v>
      </c>
    </row>
    <row r="57" spans="1:8" x14ac:dyDescent="0.2">
      <c r="A57" s="124"/>
      <c r="B57" s="76" t="s">
        <v>194</v>
      </c>
      <c r="C57" s="83" t="s">
        <v>140</v>
      </c>
      <c r="D57" s="106">
        <v>5</v>
      </c>
      <c r="E57" s="77" t="s">
        <v>42</v>
      </c>
      <c r="F57" s="70"/>
      <c r="G57" s="98">
        <f t="shared" ref="G57:G84" si="6">F57*12</f>
        <v>0</v>
      </c>
      <c r="H57" s="75">
        <f t="shared" ref="H57:H84" si="7">G57</f>
        <v>0</v>
      </c>
    </row>
    <row r="58" spans="1:8" x14ac:dyDescent="0.2">
      <c r="A58" s="124"/>
      <c r="B58" s="76" t="s">
        <v>195</v>
      </c>
      <c r="C58" s="83" t="s">
        <v>141</v>
      </c>
      <c r="D58" s="106">
        <v>5</v>
      </c>
      <c r="E58" s="77" t="s">
        <v>42</v>
      </c>
      <c r="F58" s="70"/>
      <c r="G58" s="98">
        <f t="shared" si="6"/>
        <v>0</v>
      </c>
      <c r="H58" s="75">
        <f t="shared" si="7"/>
        <v>0</v>
      </c>
    </row>
    <row r="59" spans="1:8" x14ac:dyDescent="0.2">
      <c r="A59" s="124"/>
      <c r="B59" s="76" t="s">
        <v>196</v>
      </c>
      <c r="C59" s="83" t="s">
        <v>144</v>
      </c>
      <c r="D59" s="106">
        <v>5</v>
      </c>
      <c r="E59" s="77" t="s">
        <v>42</v>
      </c>
      <c r="F59" s="70"/>
      <c r="G59" s="99">
        <f t="shared" si="6"/>
        <v>0</v>
      </c>
      <c r="H59" s="75">
        <f t="shared" si="7"/>
        <v>0</v>
      </c>
    </row>
    <row r="60" spans="1:8" x14ac:dyDescent="0.2">
      <c r="A60" s="124"/>
      <c r="B60" s="76" t="s">
        <v>197</v>
      </c>
      <c r="C60" s="83" t="s">
        <v>143</v>
      </c>
      <c r="D60" s="106">
        <v>2</v>
      </c>
      <c r="E60" s="81" t="s">
        <v>42</v>
      </c>
      <c r="F60" s="70"/>
      <c r="G60" s="98">
        <f t="shared" si="6"/>
        <v>0</v>
      </c>
      <c r="H60" s="75">
        <f t="shared" si="7"/>
        <v>0</v>
      </c>
    </row>
    <row r="61" spans="1:8" x14ac:dyDescent="0.2">
      <c r="A61" s="124"/>
      <c r="B61" s="76" t="s">
        <v>198</v>
      </c>
      <c r="C61" s="83" t="s">
        <v>146</v>
      </c>
      <c r="D61" s="106">
        <v>2.5</v>
      </c>
      <c r="E61" s="77" t="s">
        <v>42</v>
      </c>
      <c r="F61" s="70"/>
      <c r="G61" s="98">
        <f t="shared" si="6"/>
        <v>0</v>
      </c>
      <c r="H61" s="75">
        <f t="shared" si="7"/>
        <v>0</v>
      </c>
    </row>
    <row r="62" spans="1:8" x14ac:dyDescent="0.2">
      <c r="A62" s="124"/>
      <c r="B62" s="76" t="s">
        <v>199</v>
      </c>
      <c r="C62" s="78" t="s">
        <v>253</v>
      </c>
      <c r="D62" s="84">
        <v>10</v>
      </c>
      <c r="E62" s="81" t="s">
        <v>42</v>
      </c>
      <c r="F62" s="70"/>
      <c r="G62" s="98">
        <f t="shared" si="6"/>
        <v>0</v>
      </c>
      <c r="H62" s="75">
        <f t="shared" si="7"/>
        <v>0</v>
      </c>
    </row>
    <row r="63" spans="1:8" x14ac:dyDescent="0.2">
      <c r="A63" s="124"/>
      <c r="B63" s="76" t="s">
        <v>200</v>
      </c>
      <c r="C63" s="78" t="s">
        <v>147</v>
      </c>
      <c r="D63" s="84">
        <v>1</v>
      </c>
      <c r="E63" s="81" t="s">
        <v>42</v>
      </c>
      <c r="F63" s="70"/>
      <c r="G63" s="98">
        <f t="shared" si="6"/>
        <v>0</v>
      </c>
      <c r="H63" s="75">
        <f t="shared" si="7"/>
        <v>0</v>
      </c>
    </row>
    <row r="64" spans="1:8" x14ac:dyDescent="0.2">
      <c r="A64" s="124"/>
      <c r="B64" s="76" t="s">
        <v>201</v>
      </c>
      <c r="C64" s="83" t="s">
        <v>145</v>
      </c>
      <c r="D64" s="106">
        <v>3</v>
      </c>
      <c r="E64" s="77" t="s">
        <v>42</v>
      </c>
      <c r="F64" s="70"/>
      <c r="G64" s="98">
        <f t="shared" si="6"/>
        <v>0</v>
      </c>
      <c r="H64" s="75">
        <f t="shared" si="7"/>
        <v>0</v>
      </c>
    </row>
    <row r="65" spans="1:8" x14ac:dyDescent="0.2">
      <c r="A65" s="124"/>
      <c r="B65" s="76" t="s">
        <v>202</v>
      </c>
      <c r="C65" s="79" t="s">
        <v>100</v>
      </c>
      <c r="D65" s="84">
        <v>12.5</v>
      </c>
      <c r="E65" s="77" t="s">
        <v>42</v>
      </c>
      <c r="F65" s="70"/>
      <c r="G65" s="98">
        <f t="shared" si="6"/>
        <v>0</v>
      </c>
      <c r="H65" s="75">
        <f t="shared" si="7"/>
        <v>0</v>
      </c>
    </row>
    <row r="66" spans="1:8" x14ac:dyDescent="0.2">
      <c r="A66" s="124"/>
      <c r="B66" s="76" t="s">
        <v>203</v>
      </c>
      <c r="C66" s="79" t="s">
        <v>101</v>
      </c>
      <c r="D66" s="84">
        <v>7.5</v>
      </c>
      <c r="E66" s="77" t="s">
        <v>42</v>
      </c>
      <c r="F66" s="70"/>
      <c r="G66" s="99">
        <f t="shared" si="6"/>
        <v>0</v>
      </c>
      <c r="H66" s="75">
        <f t="shared" si="7"/>
        <v>0</v>
      </c>
    </row>
    <row r="67" spans="1:8" x14ac:dyDescent="0.2">
      <c r="A67" s="124"/>
      <c r="B67" s="76" t="s">
        <v>204</v>
      </c>
      <c r="C67" s="79" t="s">
        <v>102</v>
      </c>
      <c r="D67" s="105">
        <v>12</v>
      </c>
      <c r="E67" s="77" t="s">
        <v>42</v>
      </c>
      <c r="F67" s="70"/>
      <c r="G67" s="98">
        <f t="shared" si="6"/>
        <v>0</v>
      </c>
      <c r="H67" s="75">
        <f t="shared" si="7"/>
        <v>0</v>
      </c>
    </row>
    <row r="68" spans="1:8" x14ac:dyDescent="0.2">
      <c r="A68" s="124"/>
      <c r="B68" s="76" t="s">
        <v>205</v>
      </c>
      <c r="C68" s="79" t="s">
        <v>103</v>
      </c>
      <c r="D68" s="84">
        <v>5</v>
      </c>
      <c r="E68" s="77" t="s">
        <v>42</v>
      </c>
      <c r="F68" s="70"/>
      <c r="G68" s="98">
        <f t="shared" si="6"/>
        <v>0</v>
      </c>
      <c r="H68" s="75">
        <f t="shared" si="7"/>
        <v>0</v>
      </c>
    </row>
    <row r="69" spans="1:8" x14ac:dyDescent="0.2">
      <c r="A69" s="124"/>
      <c r="B69" s="76" t="s">
        <v>206</v>
      </c>
      <c r="C69" s="79" t="s">
        <v>104</v>
      </c>
      <c r="D69" s="105">
        <v>7.5</v>
      </c>
      <c r="E69" s="77" t="s">
        <v>42</v>
      </c>
      <c r="F69" s="70"/>
      <c r="G69" s="99">
        <f t="shared" si="6"/>
        <v>0</v>
      </c>
      <c r="H69" s="75">
        <f t="shared" si="7"/>
        <v>0</v>
      </c>
    </row>
    <row r="70" spans="1:8" x14ac:dyDescent="0.2">
      <c r="A70" s="124"/>
      <c r="B70" s="76" t="s">
        <v>207</v>
      </c>
      <c r="C70" s="79" t="s">
        <v>254</v>
      </c>
      <c r="D70" s="84">
        <v>35</v>
      </c>
      <c r="E70" s="77" t="s">
        <v>42</v>
      </c>
      <c r="F70" s="70"/>
      <c r="G70" s="98">
        <f t="shared" si="6"/>
        <v>0</v>
      </c>
      <c r="H70" s="75">
        <f t="shared" si="7"/>
        <v>0</v>
      </c>
    </row>
    <row r="71" spans="1:8" x14ac:dyDescent="0.2">
      <c r="A71" s="124"/>
      <c r="B71" s="76" t="s">
        <v>208</v>
      </c>
      <c r="C71" s="79" t="s">
        <v>105</v>
      </c>
      <c r="D71" s="105">
        <v>10</v>
      </c>
      <c r="E71" s="77" t="s">
        <v>42</v>
      </c>
      <c r="F71" s="70"/>
      <c r="G71" s="98">
        <f t="shared" si="6"/>
        <v>0</v>
      </c>
      <c r="H71" s="75">
        <f t="shared" si="7"/>
        <v>0</v>
      </c>
    </row>
    <row r="72" spans="1:8" x14ac:dyDescent="0.2">
      <c r="A72" s="124"/>
      <c r="B72" s="76" t="s">
        <v>209</v>
      </c>
      <c r="C72" s="83" t="s">
        <v>250</v>
      </c>
      <c r="D72" s="106">
        <v>2.5</v>
      </c>
      <c r="E72" s="77" t="s">
        <v>42</v>
      </c>
      <c r="F72" s="70"/>
      <c r="G72" s="98">
        <f t="shared" si="6"/>
        <v>0</v>
      </c>
      <c r="H72" s="75">
        <f t="shared" si="7"/>
        <v>0</v>
      </c>
    </row>
    <row r="73" spans="1:8" x14ac:dyDescent="0.2">
      <c r="A73" s="124"/>
      <c r="B73" s="76" t="s">
        <v>210</v>
      </c>
      <c r="C73" s="107" t="s">
        <v>255</v>
      </c>
      <c r="D73" s="106">
        <v>1.5</v>
      </c>
      <c r="E73" s="77" t="s">
        <v>42</v>
      </c>
      <c r="F73" s="70"/>
      <c r="G73" s="98">
        <f t="shared" si="6"/>
        <v>0</v>
      </c>
      <c r="H73" s="75">
        <f t="shared" si="7"/>
        <v>0</v>
      </c>
    </row>
    <row r="74" spans="1:8" x14ac:dyDescent="0.2">
      <c r="A74" s="124"/>
      <c r="B74" s="76" t="s">
        <v>211</v>
      </c>
      <c r="C74" s="78" t="s">
        <v>106</v>
      </c>
      <c r="D74" s="84">
        <v>24</v>
      </c>
      <c r="E74" s="81" t="s">
        <v>42</v>
      </c>
      <c r="F74" s="70"/>
      <c r="G74" s="98">
        <f t="shared" si="6"/>
        <v>0</v>
      </c>
      <c r="H74" s="75">
        <f t="shared" si="7"/>
        <v>0</v>
      </c>
    </row>
    <row r="75" spans="1:8" x14ac:dyDescent="0.2">
      <c r="A75" s="124"/>
      <c r="B75" s="76" t="s">
        <v>212</v>
      </c>
      <c r="C75" s="78" t="s">
        <v>107</v>
      </c>
      <c r="D75" s="84">
        <v>65.400000000000006</v>
      </c>
      <c r="E75" s="81" t="s">
        <v>42</v>
      </c>
      <c r="F75" s="70"/>
      <c r="G75" s="98">
        <f t="shared" si="6"/>
        <v>0</v>
      </c>
      <c r="H75" s="75">
        <f t="shared" si="7"/>
        <v>0</v>
      </c>
    </row>
    <row r="76" spans="1:8" x14ac:dyDescent="0.2">
      <c r="A76" s="124"/>
      <c r="B76" s="76" t="s">
        <v>213</v>
      </c>
      <c r="C76" s="78" t="s">
        <v>108</v>
      </c>
      <c r="D76" s="84">
        <v>28.5</v>
      </c>
      <c r="E76" s="81" t="s">
        <v>42</v>
      </c>
      <c r="F76" s="70"/>
      <c r="G76" s="98">
        <f t="shared" si="6"/>
        <v>0</v>
      </c>
      <c r="H76" s="75">
        <f t="shared" si="7"/>
        <v>0</v>
      </c>
    </row>
    <row r="77" spans="1:8" x14ac:dyDescent="0.2">
      <c r="A77" s="124"/>
      <c r="B77" s="76" t="s">
        <v>214</v>
      </c>
      <c r="C77" s="79" t="s">
        <v>109</v>
      </c>
      <c r="D77" s="84">
        <v>25</v>
      </c>
      <c r="E77" s="81" t="s">
        <v>42</v>
      </c>
      <c r="F77" s="70"/>
      <c r="G77" s="98">
        <f t="shared" si="6"/>
        <v>0</v>
      </c>
      <c r="H77" s="75">
        <f t="shared" si="7"/>
        <v>0</v>
      </c>
    </row>
    <row r="78" spans="1:8" x14ac:dyDescent="0.2">
      <c r="A78" s="124"/>
      <c r="B78" s="76" t="s">
        <v>215</v>
      </c>
      <c r="C78" s="83" t="s">
        <v>248</v>
      </c>
      <c r="D78" s="106">
        <v>6</v>
      </c>
      <c r="E78" s="77" t="s">
        <v>42</v>
      </c>
      <c r="F78" s="70"/>
      <c r="G78" s="98">
        <f t="shared" si="6"/>
        <v>0</v>
      </c>
      <c r="H78" s="75">
        <f t="shared" si="7"/>
        <v>0</v>
      </c>
    </row>
    <row r="79" spans="1:8" x14ac:dyDescent="0.2">
      <c r="A79" s="124"/>
      <c r="B79" s="76" t="s">
        <v>216</v>
      </c>
      <c r="C79" s="83" t="s">
        <v>249</v>
      </c>
      <c r="D79" s="106">
        <v>1.5</v>
      </c>
      <c r="E79" s="77" t="s">
        <v>42</v>
      </c>
      <c r="F79" s="70"/>
      <c r="G79" s="98">
        <f t="shared" si="6"/>
        <v>0</v>
      </c>
      <c r="H79" s="75">
        <f t="shared" si="7"/>
        <v>0</v>
      </c>
    </row>
    <row r="80" spans="1:8" x14ac:dyDescent="0.2">
      <c r="A80" s="124"/>
      <c r="B80" s="76" t="s">
        <v>217</v>
      </c>
      <c r="C80" s="78" t="s">
        <v>110</v>
      </c>
      <c r="D80" s="105">
        <v>9.5</v>
      </c>
      <c r="E80" s="81" t="s">
        <v>42</v>
      </c>
      <c r="F80" s="70"/>
      <c r="G80" s="98">
        <f t="shared" si="6"/>
        <v>0</v>
      </c>
      <c r="H80" s="75">
        <f t="shared" si="7"/>
        <v>0</v>
      </c>
    </row>
    <row r="81" spans="1:8" x14ac:dyDescent="0.2">
      <c r="A81" s="124"/>
      <c r="B81" s="76" t="s">
        <v>218</v>
      </c>
      <c r="C81" s="79" t="s">
        <v>111</v>
      </c>
      <c r="D81" s="82">
        <f>113.5+6</f>
        <v>119.5</v>
      </c>
      <c r="E81" s="80" t="s">
        <v>42</v>
      </c>
      <c r="F81" s="70"/>
      <c r="G81" s="98">
        <f t="shared" si="6"/>
        <v>0</v>
      </c>
      <c r="H81" s="75">
        <f t="shared" si="7"/>
        <v>0</v>
      </c>
    </row>
    <row r="82" spans="1:8" x14ac:dyDescent="0.2">
      <c r="A82" s="124"/>
      <c r="B82" s="76" t="s">
        <v>219</v>
      </c>
      <c r="C82" s="79" t="s">
        <v>112</v>
      </c>
      <c r="D82" s="84">
        <v>103</v>
      </c>
      <c r="E82" s="77" t="s">
        <v>42</v>
      </c>
      <c r="F82" s="70"/>
      <c r="G82" s="98">
        <f t="shared" si="6"/>
        <v>0</v>
      </c>
      <c r="H82" s="75">
        <f t="shared" si="7"/>
        <v>0</v>
      </c>
    </row>
    <row r="83" spans="1:8" x14ac:dyDescent="0.2">
      <c r="A83" s="124"/>
      <c r="B83" s="76" t="s">
        <v>220</v>
      </c>
      <c r="C83" s="79" t="s">
        <v>113</v>
      </c>
      <c r="D83" s="84">
        <v>40</v>
      </c>
      <c r="E83" s="81" t="s">
        <v>42</v>
      </c>
      <c r="F83" s="70"/>
      <c r="G83" s="98">
        <f t="shared" si="6"/>
        <v>0</v>
      </c>
      <c r="H83" s="75">
        <f t="shared" si="7"/>
        <v>0</v>
      </c>
    </row>
    <row r="84" spans="1:8" x14ac:dyDescent="0.2">
      <c r="A84" s="124"/>
      <c r="B84" s="76" t="s">
        <v>221</v>
      </c>
      <c r="C84" s="79" t="s">
        <v>114</v>
      </c>
      <c r="D84" s="84">
        <v>40</v>
      </c>
      <c r="E84" s="81" t="s">
        <v>42</v>
      </c>
      <c r="F84" s="70"/>
      <c r="G84" s="98">
        <f t="shared" si="6"/>
        <v>0</v>
      </c>
      <c r="H84" s="75">
        <f t="shared" si="7"/>
        <v>0</v>
      </c>
    </row>
    <row r="85" spans="1:8" x14ac:dyDescent="0.2">
      <c r="A85" s="124"/>
      <c r="B85" s="76" t="s">
        <v>222</v>
      </c>
      <c r="C85" s="79" t="s">
        <v>115</v>
      </c>
      <c r="D85" s="84">
        <v>32</v>
      </c>
      <c r="E85" s="77" t="s">
        <v>42</v>
      </c>
      <c r="F85" s="70"/>
      <c r="G85" s="98">
        <f t="shared" ref="G85:G94" si="8">F85*12</f>
        <v>0</v>
      </c>
      <c r="H85" s="75">
        <f t="shared" ref="H85:H96" si="9">G85</f>
        <v>0</v>
      </c>
    </row>
    <row r="86" spans="1:8" x14ac:dyDescent="0.2">
      <c r="A86" s="124"/>
      <c r="B86" s="76" t="s">
        <v>223</v>
      </c>
      <c r="C86" s="79" t="s">
        <v>116</v>
      </c>
      <c r="D86" s="84">
        <v>44</v>
      </c>
      <c r="E86" s="77" t="s">
        <v>42</v>
      </c>
      <c r="F86" s="70"/>
      <c r="G86" s="98">
        <f t="shared" si="8"/>
        <v>0</v>
      </c>
      <c r="H86" s="75">
        <f t="shared" si="9"/>
        <v>0</v>
      </c>
    </row>
    <row r="87" spans="1:8" x14ac:dyDescent="0.2">
      <c r="A87" s="124"/>
      <c r="B87" s="76" t="s">
        <v>224</v>
      </c>
      <c r="C87" s="79" t="s">
        <v>117</v>
      </c>
      <c r="D87" s="84">
        <v>14.5</v>
      </c>
      <c r="E87" s="80" t="s">
        <v>42</v>
      </c>
      <c r="F87" s="70"/>
      <c r="G87" s="98">
        <f t="shared" si="8"/>
        <v>0</v>
      </c>
      <c r="H87" s="75">
        <f t="shared" si="9"/>
        <v>0</v>
      </c>
    </row>
    <row r="88" spans="1:8" x14ac:dyDescent="0.2">
      <c r="A88" s="124"/>
      <c r="B88" s="76" t="s">
        <v>225</v>
      </c>
      <c r="C88" s="79" t="s">
        <v>118</v>
      </c>
      <c r="D88" s="105">
        <v>7.5</v>
      </c>
      <c r="E88" s="77" t="s">
        <v>42</v>
      </c>
      <c r="F88" s="70"/>
      <c r="G88" s="98">
        <f t="shared" si="8"/>
        <v>0</v>
      </c>
      <c r="H88" s="75">
        <f t="shared" si="9"/>
        <v>0</v>
      </c>
    </row>
    <row r="89" spans="1:8" x14ac:dyDescent="0.2">
      <c r="A89" s="124"/>
      <c r="B89" s="76" t="s">
        <v>226</v>
      </c>
      <c r="C89" s="78" t="s">
        <v>119</v>
      </c>
      <c r="D89" s="84">
        <v>12.5</v>
      </c>
      <c r="E89" s="77" t="s">
        <v>42</v>
      </c>
      <c r="F89" s="70"/>
      <c r="G89" s="98">
        <f t="shared" si="8"/>
        <v>0</v>
      </c>
      <c r="H89" s="75">
        <f t="shared" si="9"/>
        <v>0</v>
      </c>
    </row>
    <row r="90" spans="1:8" x14ac:dyDescent="0.2">
      <c r="A90" s="124"/>
      <c r="B90" s="76" t="s">
        <v>227</v>
      </c>
      <c r="C90" s="78" t="s">
        <v>120</v>
      </c>
      <c r="D90" s="84">
        <v>39</v>
      </c>
      <c r="E90" s="77" t="s">
        <v>42</v>
      </c>
      <c r="F90" s="70"/>
      <c r="G90" s="98">
        <f t="shared" si="8"/>
        <v>0</v>
      </c>
      <c r="H90" s="75">
        <f t="shared" si="9"/>
        <v>0</v>
      </c>
    </row>
    <row r="91" spans="1:8" x14ac:dyDescent="0.2">
      <c r="A91" s="124"/>
      <c r="B91" s="76" t="s">
        <v>228</v>
      </c>
      <c r="C91" s="79" t="s">
        <v>121</v>
      </c>
      <c r="D91" s="84">
        <v>12.5</v>
      </c>
      <c r="E91" s="77" t="s">
        <v>42</v>
      </c>
      <c r="F91" s="70"/>
      <c r="G91" s="98">
        <f t="shared" si="8"/>
        <v>0</v>
      </c>
      <c r="H91" s="75">
        <f t="shared" si="9"/>
        <v>0</v>
      </c>
    </row>
    <row r="92" spans="1:8" x14ac:dyDescent="0.2">
      <c r="A92" s="124"/>
      <c r="B92" s="76" t="s">
        <v>229</v>
      </c>
      <c r="C92" s="79" t="s">
        <v>122</v>
      </c>
      <c r="D92" s="84">
        <v>10</v>
      </c>
      <c r="E92" s="77" t="s">
        <v>42</v>
      </c>
      <c r="F92" s="70"/>
      <c r="G92" s="98">
        <f t="shared" si="8"/>
        <v>0</v>
      </c>
      <c r="H92" s="75">
        <f t="shared" si="9"/>
        <v>0</v>
      </c>
    </row>
    <row r="93" spans="1:8" x14ac:dyDescent="0.2">
      <c r="A93" s="124"/>
      <c r="B93" s="76" t="s">
        <v>230</v>
      </c>
      <c r="C93" s="83" t="s">
        <v>136</v>
      </c>
      <c r="D93" s="106">
        <v>21</v>
      </c>
      <c r="E93" s="77" t="s">
        <v>42</v>
      </c>
      <c r="F93" s="70"/>
      <c r="G93" s="98">
        <f t="shared" si="8"/>
        <v>0</v>
      </c>
      <c r="H93" s="75">
        <f t="shared" si="9"/>
        <v>0</v>
      </c>
    </row>
    <row r="94" spans="1:8" x14ac:dyDescent="0.2">
      <c r="A94" s="124"/>
      <c r="B94" s="76" t="s">
        <v>231</v>
      </c>
      <c r="C94" s="78" t="s">
        <v>123</v>
      </c>
      <c r="D94" s="84">
        <v>8.5</v>
      </c>
      <c r="E94" s="77" t="s">
        <v>42</v>
      </c>
      <c r="F94" s="70"/>
      <c r="G94" s="98">
        <f t="shared" si="8"/>
        <v>0</v>
      </c>
      <c r="H94" s="75">
        <f t="shared" si="9"/>
        <v>0</v>
      </c>
    </row>
    <row r="95" spans="1:8" x14ac:dyDescent="0.2">
      <c r="A95" s="124"/>
      <c r="B95" s="76" t="s">
        <v>232</v>
      </c>
      <c r="C95" s="79" t="s">
        <v>124</v>
      </c>
      <c r="D95" s="84">
        <v>10</v>
      </c>
      <c r="E95" s="77" t="s">
        <v>42</v>
      </c>
      <c r="F95" s="70"/>
      <c r="G95" s="98">
        <f t="shared" ref="G95:G109" si="10">F95*12</f>
        <v>0</v>
      </c>
      <c r="H95" s="75">
        <f t="shared" si="9"/>
        <v>0</v>
      </c>
    </row>
    <row r="96" spans="1:8" x14ac:dyDescent="0.2">
      <c r="A96" s="124"/>
      <c r="B96" s="76" t="s">
        <v>233</v>
      </c>
      <c r="C96" s="79" t="s">
        <v>125</v>
      </c>
      <c r="D96" s="84">
        <v>17.5</v>
      </c>
      <c r="E96" s="77" t="s">
        <v>42</v>
      </c>
      <c r="F96" s="70"/>
      <c r="G96" s="98">
        <f t="shared" si="10"/>
        <v>0</v>
      </c>
      <c r="H96" s="75">
        <f t="shared" si="9"/>
        <v>0</v>
      </c>
    </row>
    <row r="97" spans="1:8" x14ac:dyDescent="0.2">
      <c r="A97" s="124"/>
      <c r="B97" s="76" t="s">
        <v>234</v>
      </c>
      <c r="C97" s="79" t="s">
        <v>126</v>
      </c>
      <c r="D97" s="84">
        <v>35</v>
      </c>
      <c r="E97" s="77" t="s">
        <v>42</v>
      </c>
      <c r="F97" s="70"/>
      <c r="G97" s="98">
        <f t="shared" si="10"/>
        <v>0</v>
      </c>
      <c r="H97" s="75">
        <f t="shared" ref="H97:H109" si="11">G97</f>
        <v>0</v>
      </c>
    </row>
    <row r="98" spans="1:8" x14ac:dyDescent="0.2">
      <c r="A98" s="124"/>
      <c r="B98" s="76" t="s">
        <v>235</v>
      </c>
      <c r="C98" s="79" t="s">
        <v>127</v>
      </c>
      <c r="D98" s="84">
        <v>9</v>
      </c>
      <c r="E98" s="77" t="s">
        <v>42</v>
      </c>
      <c r="F98" s="70"/>
      <c r="G98" s="98">
        <f t="shared" si="10"/>
        <v>0</v>
      </c>
      <c r="H98" s="75">
        <f t="shared" si="11"/>
        <v>0</v>
      </c>
    </row>
    <row r="99" spans="1:8" x14ac:dyDescent="0.2">
      <c r="A99" s="124"/>
      <c r="B99" s="76" t="s">
        <v>236</v>
      </c>
      <c r="C99" s="79" t="s">
        <v>251</v>
      </c>
      <c r="D99" s="84">
        <v>31</v>
      </c>
      <c r="E99" s="77" t="s">
        <v>42</v>
      </c>
      <c r="F99" s="70"/>
      <c r="G99" s="98">
        <f t="shared" si="10"/>
        <v>0</v>
      </c>
      <c r="H99" s="75">
        <f t="shared" si="11"/>
        <v>0</v>
      </c>
    </row>
    <row r="100" spans="1:8" x14ac:dyDescent="0.2">
      <c r="A100" s="124"/>
      <c r="B100" s="76" t="s">
        <v>237</v>
      </c>
      <c r="C100" s="79" t="s">
        <v>128</v>
      </c>
      <c r="D100" s="84">
        <v>47.5</v>
      </c>
      <c r="E100" s="81" t="s">
        <v>42</v>
      </c>
      <c r="F100" s="70"/>
      <c r="G100" s="98">
        <f t="shared" si="10"/>
        <v>0</v>
      </c>
      <c r="H100" s="75">
        <f t="shared" si="11"/>
        <v>0</v>
      </c>
    </row>
    <row r="101" spans="1:8" x14ac:dyDescent="0.2">
      <c r="A101" s="124"/>
      <c r="B101" s="76" t="s">
        <v>238</v>
      </c>
      <c r="C101" s="79" t="s">
        <v>129</v>
      </c>
      <c r="D101" s="84">
        <v>17.5</v>
      </c>
      <c r="E101" s="77" t="s">
        <v>42</v>
      </c>
      <c r="F101" s="70"/>
      <c r="G101" s="98">
        <f t="shared" si="10"/>
        <v>0</v>
      </c>
      <c r="H101" s="75">
        <f t="shared" si="11"/>
        <v>0</v>
      </c>
    </row>
    <row r="102" spans="1:8" x14ac:dyDescent="0.2">
      <c r="A102" s="124"/>
      <c r="B102" s="76" t="s">
        <v>239</v>
      </c>
      <c r="C102" s="79" t="s">
        <v>130</v>
      </c>
      <c r="D102" s="105">
        <v>14</v>
      </c>
      <c r="E102" s="77" t="s">
        <v>42</v>
      </c>
      <c r="F102" s="70"/>
      <c r="G102" s="99">
        <f t="shared" si="10"/>
        <v>0</v>
      </c>
      <c r="H102" s="75">
        <f t="shared" si="11"/>
        <v>0</v>
      </c>
    </row>
    <row r="103" spans="1:8" x14ac:dyDescent="0.2">
      <c r="A103" s="124"/>
      <c r="B103" s="76" t="s">
        <v>240</v>
      </c>
      <c r="C103" s="78" t="s">
        <v>131</v>
      </c>
      <c r="D103" s="84">
        <v>82.02</v>
      </c>
      <c r="E103" s="77" t="s">
        <v>42</v>
      </c>
      <c r="F103" s="70"/>
      <c r="G103" s="98">
        <f t="shared" si="10"/>
        <v>0</v>
      </c>
      <c r="H103" s="75">
        <f t="shared" si="11"/>
        <v>0</v>
      </c>
    </row>
    <row r="104" spans="1:8" x14ac:dyDescent="0.2">
      <c r="A104" s="124"/>
      <c r="B104" s="76" t="s">
        <v>241</v>
      </c>
      <c r="C104" s="79" t="s">
        <v>99</v>
      </c>
      <c r="D104" s="84">
        <v>8</v>
      </c>
      <c r="E104" s="77" t="s">
        <v>42</v>
      </c>
      <c r="F104" s="70"/>
      <c r="G104" s="98">
        <f t="shared" si="10"/>
        <v>0</v>
      </c>
      <c r="H104" s="75">
        <f t="shared" si="11"/>
        <v>0</v>
      </c>
    </row>
    <row r="105" spans="1:8" x14ac:dyDescent="0.2">
      <c r="A105" s="124"/>
      <c r="B105" s="76" t="s">
        <v>242</v>
      </c>
      <c r="C105" s="79" t="s">
        <v>132</v>
      </c>
      <c r="D105" s="84">
        <v>5</v>
      </c>
      <c r="E105" s="77" t="s">
        <v>42</v>
      </c>
      <c r="F105" s="70"/>
      <c r="G105" s="98">
        <f t="shared" si="10"/>
        <v>0</v>
      </c>
      <c r="H105" s="75">
        <f t="shared" si="11"/>
        <v>0</v>
      </c>
    </row>
    <row r="106" spans="1:8" x14ac:dyDescent="0.2">
      <c r="A106" s="124"/>
      <c r="B106" s="76" t="s">
        <v>243</v>
      </c>
      <c r="C106" s="79" t="s">
        <v>133</v>
      </c>
      <c r="D106" s="84">
        <v>39</v>
      </c>
      <c r="E106" s="77" t="s">
        <v>42</v>
      </c>
      <c r="F106" s="70"/>
      <c r="G106" s="98">
        <f t="shared" si="10"/>
        <v>0</v>
      </c>
      <c r="H106" s="75">
        <f t="shared" si="11"/>
        <v>0</v>
      </c>
    </row>
    <row r="107" spans="1:8" x14ac:dyDescent="0.2">
      <c r="A107" s="124"/>
      <c r="B107" s="76" t="s">
        <v>244</v>
      </c>
      <c r="C107" s="79" t="s">
        <v>256</v>
      </c>
      <c r="D107" s="84">
        <v>16.5</v>
      </c>
      <c r="E107" s="77" t="s">
        <v>42</v>
      </c>
      <c r="F107" s="70"/>
      <c r="G107" s="99">
        <f t="shared" si="10"/>
        <v>0</v>
      </c>
      <c r="H107" s="75">
        <f t="shared" si="11"/>
        <v>0</v>
      </c>
    </row>
    <row r="108" spans="1:8" x14ac:dyDescent="0.2">
      <c r="A108" s="124"/>
      <c r="B108" s="76" t="s">
        <v>245</v>
      </c>
      <c r="C108" s="79" t="s">
        <v>134</v>
      </c>
      <c r="D108" s="105">
        <v>7.5</v>
      </c>
      <c r="E108" s="77" t="s">
        <v>42</v>
      </c>
      <c r="F108" s="70"/>
      <c r="G108" s="99">
        <f t="shared" si="10"/>
        <v>0</v>
      </c>
      <c r="H108" s="75">
        <f t="shared" si="11"/>
        <v>0</v>
      </c>
    </row>
    <row r="109" spans="1:8" x14ac:dyDescent="0.2">
      <c r="A109" s="124"/>
      <c r="B109" s="76" t="s">
        <v>246</v>
      </c>
      <c r="C109" s="79" t="s">
        <v>135</v>
      </c>
      <c r="D109" s="84">
        <v>22</v>
      </c>
      <c r="E109" s="77" t="s">
        <v>42</v>
      </c>
      <c r="F109" s="70"/>
      <c r="G109" s="99">
        <f t="shared" si="10"/>
        <v>0</v>
      </c>
      <c r="H109" s="75">
        <f t="shared" si="11"/>
        <v>0</v>
      </c>
    </row>
    <row r="110" spans="1:8" x14ac:dyDescent="0.2">
      <c r="A110" s="124"/>
      <c r="B110" s="86"/>
      <c r="C110" s="87" t="s">
        <v>148</v>
      </c>
      <c r="D110" s="88">
        <f>SUM(D14:D109)</f>
        <v>1922.52</v>
      </c>
      <c r="E110" s="89" t="s">
        <v>42</v>
      </c>
      <c r="F110" s="90">
        <f>SUM(F14:F109)</f>
        <v>0</v>
      </c>
      <c r="G110" s="100">
        <f>SUM(G14:G109)</f>
        <v>0</v>
      </c>
      <c r="H110" s="102">
        <f t="shared" ref="H110:H111" si="12">G110</f>
        <v>0</v>
      </c>
    </row>
    <row r="111" spans="1:8" x14ac:dyDescent="0.2">
      <c r="A111" s="124"/>
      <c r="B111" s="86"/>
      <c r="C111" s="87" t="s">
        <v>149</v>
      </c>
      <c r="D111" s="91"/>
      <c r="E111" s="92" t="str">
        <f>E110</f>
        <v>TR</v>
      </c>
      <c r="F111" s="93">
        <f>TRUNC(F110*(1+$H$4),2)</f>
        <v>0</v>
      </c>
      <c r="G111" s="101">
        <f>TRUNC(G110*(1+$H$4),2)</f>
        <v>0</v>
      </c>
      <c r="H111" s="103">
        <f t="shared" si="12"/>
        <v>0</v>
      </c>
    </row>
    <row r="112" spans="1:8" x14ac:dyDescent="0.2">
      <c r="A112" s="124"/>
      <c r="B112" s="137" t="s">
        <v>150</v>
      </c>
      <c r="C112" s="137"/>
      <c r="D112" s="137"/>
      <c r="E112" s="137"/>
      <c r="F112" s="137"/>
      <c r="G112" s="138"/>
      <c r="H112" s="103">
        <v>365000</v>
      </c>
    </row>
    <row r="113" spans="1:8" ht="15.75" thickBot="1" x14ac:dyDescent="0.25">
      <c r="A113" s="125"/>
      <c r="B113" s="139" t="s">
        <v>151</v>
      </c>
      <c r="C113" s="139"/>
      <c r="D113" s="139"/>
      <c r="E113" s="139"/>
      <c r="F113" s="139"/>
      <c r="G113" s="140"/>
      <c r="H113" s="104">
        <f>H111+H112</f>
        <v>365000</v>
      </c>
    </row>
    <row r="114" spans="1:8" ht="26.25" customHeight="1" x14ac:dyDescent="0.2">
      <c r="A114" s="149" t="s">
        <v>50</v>
      </c>
      <c r="B114" s="150"/>
      <c r="C114" s="150"/>
      <c r="D114" s="150"/>
      <c r="E114" s="150"/>
      <c r="F114" s="150"/>
      <c r="G114" s="150"/>
      <c r="H114" s="151"/>
    </row>
    <row r="115" spans="1:8" ht="31.5" customHeight="1" x14ac:dyDescent="0.2">
      <c r="A115" s="109" t="s">
        <v>51</v>
      </c>
      <c r="B115" s="145" t="s">
        <v>52</v>
      </c>
      <c r="C115" s="145"/>
      <c r="D115" s="145"/>
      <c r="E115" s="145"/>
      <c r="F115" s="145"/>
      <c r="G115" s="145"/>
      <c r="H115" s="146"/>
    </row>
    <row r="116" spans="1:8" ht="25.5" customHeight="1" x14ac:dyDescent="0.2">
      <c r="A116" s="109" t="s">
        <v>53</v>
      </c>
      <c r="B116" s="145" t="s">
        <v>55</v>
      </c>
      <c r="C116" s="145"/>
      <c r="D116" s="145"/>
      <c r="E116" s="145"/>
      <c r="F116" s="145"/>
      <c r="G116" s="145"/>
      <c r="H116" s="146"/>
    </row>
    <row r="117" spans="1:8" ht="30.75" customHeight="1" x14ac:dyDescent="0.2">
      <c r="A117" s="109" t="s">
        <v>54</v>
      </c>
      <c r="B117" s="145" t="s">
        <v>258</v>
      </c>
      <c r="C117" s="145"/>
      <c r="D117" s="145"/>
      <c r="E117" s="145"/>
      <c r="F117" s="145"/>
      <c r="G117" s="145"/>
      <c r="H117" s="146"/>
    </row>
    <row r="118" spans="1:8" ht="24" customHeight="1" thickBot="1" x14ac:dyDescent="0.25">
      <c r="A118" s="110">
        <v>4</v>
      </c>
      <c r="B118" s="147" t="s">
        <v>259</v>
      </c>
      <c r="C118" s="147"/>
      <c r="D118" s="147"/>
      <c r="E118" s="147"/>
      <c r="F118" s="147"/>
      <c r="G118" s="147"/>
      <c r="H118" s="148"/>
    </row>
  </sheetData>
  <sheetProtection algorithmName="SHA-512" hashValue="IgcxOOHcfHZ9TwtRmv/VjuMICxw6h07dZtQ1m0EA5XIEJot6mDXS52SMieSWuytw6y9BYaZaxoksrRY09yfSkw==" saltValue="TLwFpMbPZzc+sW4EucBGRA==" spinCount="100000" sheet="1" selectLockedCells="1"/>
  <protectedRanges>
    <protectedRange sqref="F14:F109" name="Intervalo1"/>
  </protectedRanges>
  <sortState ref="A341:D392">
    <sortCondition ref="B341:B392"/>
  </sortState>
  <mergeCells count="28">
    <mergeCell ref="B115:H115"/>
    <mergeCell ref="B116:H116"/>
    <mergeCell ref="B117:H117"/>
    <mergeCell ref="B118:H118"/>
    <mergeCell ref="A114:H114"/>
    <mergeCell ref="A1:H2"/>
    <mergeCell ref="A12:A113"/>
    <mergeCell ref="B12:B13"/>
    <mergeCell ref="C12:C13"/>
    <mergeCell ref="D12:D13"/>
    <mergeCell ref="E12:E13"/>
    <mergeCell ref="F12:G12"/>
    <mergeCell ref="A7:H7"/>
    <mergeCell ref="H12:H13"/>
    <mergeCell ref="B112:G112"/>
    <mergeCell ref="B113:G113"/>
    <mergeCell ref="F6:G6"/>
    <mergeCell ref="F3:H3"/>
    <mergeCell ref="C10:H10"/>
    <mergeCell ref="F11:H11"/>
    <mergeCell ref="F4:G4"/>
    <mergeCell ref="F5:G5"/>
    <mergeCell ref="E8:F8"/>
    <mergeCell ref="E9:H9"/>
    <mergeCell ref="C11:E11"/>
    <mergeCell ref="A3:E3"/>
    <mergeCell ref="A5:E5"/>
    <mergeCell ref="A10:A11"/>
  </mergeCells>
  <phoneticPr fontId="25" type="noConversion"/>
  <conditionalFormatting sqref="G14:G109 C16:C110">
    <cfRule type="containsText" dxfId="4" priority="2301" stopIfTrue="1" operator="containsText" text="x,xx">
      <formula>NOT(ISERROR(SEARCH("x,xx",C14)))</formula>
    </cfRule>
  </conditionalFormatting>
  <conditionalFormatting sqref="C11">
    <cfRule type="containsText" dxfId="3" priority="35" stopIfTrue="1" operator="containsText" text="x,xx">
      <formula>NOT(ISERROR(SEARCH("x,xx",C11)))</formula>
    </cfRule>
  </conditionalFormatting>
  <conditionalFormatting sqref="C12 C14">
    <cfRule type="containsText" dxfId="2" priority="25" stopIfTrue="1" operator="containsText" text="x,xx">
      <formula>NOT(ISERROR(SEARCH("x,xx",C12)))</formula>
    </cfRule>
  </conditionalFormatting>
  <conditionalFormatting sqref="C111">
    <cfRule type="containsText" dxfId="1" priority="24" stopIfTrue="1" operator="containsText" text="x,xx">
      <formula>NOT(ISERROR(SEARCH("x,xx",C111)))</formula>
    </cfRule>
  </conditionalFormatting>
  <conditionalFormatting sqref="C15">
    <cfRule type="containsText" dxfId="0" priority="23" stopIfTrue="1" operator="containsText" text="x,xx">
      <formula>NOT(ISERROR(SEARCH("x,xx",C15)))</formula>
    </cfRule>
  </conditionalFormatting>
  <printOptions horizontalCentered="1"/>
  <pageMargins left="0.39370078740157483" right="0.39370078740157483" top="0.98425196850393704" bottom="0.59055118110236227" header="0.31496062992125984" footer="0.31496062992125984"/>
  <pageSetup paperSize="9" scale="52" fitToHeight="0" orientation="portrait" r:id="rId1"/>
  <headerFooter>
    <oddHeader>&amp;L
&amp;G&amp;R&amp;"-,Negrito"&amp;12&amp;K03+000UNIDADE DE ENGENHARIA</oddHeader>
    <oddFooter>&amp;R&amp;"-,Regular"&amp;9&amp;K03+000
                                              Pág. &amp;P/&amp;N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showGridLines="0" zoomScaleNormal="100" zoomScalePageLayoutView="85" workbookViewId="0">
      <selection activeCell="D7" sqref="D7"/>
    </sheetView>
  </sheetViews>
  <sheetFormatPr defaultColWidth="8.7109375" defaultRowHeight="12.75" x14ac:dyDescent="0.2"/>
  <cols>
    <col min="1" max="1" width="10.28515625" style="19" customWidth="1"/>
    <col min="2" max="2" width="6.28515625" style="19" customWidth="1"/>
    <col min="3" max="3" width="43.5703125" style="19" customWidth="1"/>
    <col min="4" max="4" width="11.140625" style="19" customWidth="1"/>
    <col min="5" max="6" width="8.7109375" style="19"/>
    <col min="7" max="7" width="31.42578125" style="19" customWidth="1"/>
    <col min="8" max="8" width="8.7109375" style="19"/>
    <col min="9" max="9" width="10.28515625" style="19" customWidth="1"/>
    <col min="10" max="16384" width="8.7109375" style="19"/>
  </cols>
  <sheetData>
    <row r="1" spans="1:8" x14ac:dyDescent="0.2">
      <c r="A1" s="18"/>
      <c r="B1" s="18"/>
      <c r="C1" s="18"/>
      <c r="D1" s="18"/>
      <c r="E1" s="1"/>
    </row>
    <row r="2" spans="1:8" x14ac:dyDescent="0.2">
      <c r="A2" s="18"/>
      <c r="B2" s="18"/>
      <c r="C2" s="18"/>
      <c r="D2" s="18"/>
      <c r="E2" s="1"/>
    </row>
    <row r="3" spans="1:8" x14ac:dyDescent="0.2">
      <c r="A3" s="18"/>
      <c r="B3" s="18"/>
      <c r="C3" s="18"/>
      <c r="D3" s="18"/>
      <c r="E3" s="1"/>
    </row>
    <row r="4" spans="1:8" ht="12.75" customHeight="1" x14ac:dyDescent="0.2">
      <c r="A4" s="20"/>
      <c r="B4" s="152" t="s">
        <v>37</v>
      </c>
      <c r="C4" s="152"/>
      <c r="D4" s="152"/>
      <c r="E4" s="1"/>
    </row>
    <row r="5" spans="1:8" s="23" customFormat="1" ht="13.5" thickBot="1" x14ac:dyDescent="0.25">
      <c r="A5" s="22"/>
      <c r="B5" s="22"/>
      <c r="C5" s="22"/>
      <c r="D5" s="22"/>
      <c r="E5" s="22"/>
    </row>
    <row r="6" spans="1:8" ht="15" x14ac:dyDescent="0.2">
      <c r="A6" s="2"/>
      <c r="B6" s="60"/>
      <c r="C6" s="61" t="s">
        <v>13</v>
      </c>
      <c r="D6" s="61"/>
      <c r="E6" s="2"/>
      <c r="F6" s="153" t="s">
        <v>36</v>
      </c>
      <c r="G6" s="153"/>
      <c r="H6" s="153"/>
    </row>
    <row r="7" spans="1:8" ht="15" x14ac:dyDescent="0.2">
      <c r="A7" s="1"/>
      <c r="B7" s="42">
        <v>1</v>
      </c>
      <c r="C7" s="46" t="s">
        <v>14</v>
      </c>
      <c r="D7" s="47">
        <v>3.5000000000000003E-2</v>
      </c>
      <c r="E7" s="1"/>
      <c r="F7" s="28" t="s">
        <v>28</v>
      </c>
      <c r="G7" s="28"/>
      <c r="H7" s="28"/>
    </row>
    <row r="8" spans="1:8" ht="15" x14ac:dyDescent="0.2">
      <c r="A8" s="1"/>
      <c r="B8" s="42">
        <v>2</v>
      </c>
      <c r="C8" s="46" t="s">
        <v>15</v>
      </c>
      <c r="D8" s="47">
        <v>8.9999999999999993E-3</v>
      </c>
      <c r="E8" s="1"/>
      <c r="F8" s="28" t="s">
        <v>29</v>
      </c>
      <c r="G8" s="28"/>
      <c r="H8" s="28"/>
    </row>
    <row r="9" spans="1:8" ht="15" x14ac:dyDescent="0.2">
      <c r="A9" s="1"/>
      <c r="B9" s="54">
        <v>3</v>
      </c>
      <c r="C9" s="58" t="s">
        <v>16</v>
      </c>
      <c r="D9" s="59">
        <v>1.26E-2</v>
      </c>
      <c r="E9" s="1"/>
      <c r="F9" s="28" t="s">
        <v>30</v>
      </c>
      <c r="G9" s="28"/>
      <c r="H9" s="28"/>
    </row>
    <row r="10" spans="1:8" ht="15" x14ac:dyDescent="0.2">
      <c r="A10" s="1"/>
      <c r="B10" s="42"/>
      <c r="C10" s="46"/>
      <c r="D10" s="62"/>
      <c r="E10" s="1"/>
      <c r="F10" s="28" t="s">
        <v>31</v>
      </c>
      <c r="G10" s="28"/>
      <c r="H10" s="28"/>
    </row>
    <row r="11" spans="1:8" ht="15" x14ac:dyDescent="0.2">
      <c r="A11" s="1"/>
      <c r="B11" s="48">
        <v>4</v>
      </c>
      <c r="C11" s="49" t="s">
        <v>17</v>
      </c>
      <c r="D11" s="50">
        <v>7.0000000000000007E-2</v>
      </c>
      <c r="E11" s="1"/>
      <c r="F11" s="28" t="s">
        <v>32</v>
      </c>
      <c r="G11" s="28"/>
      <c r="H11" s="28"/>
    </row>
    <row r="12" spans="1:8" ht="15" x14ac:dyDescent="0.2">
      <c r="A12" s="1"/>
      <c r="B12" s="45"/>
      <c r="C12" s="46"/>
      <c r="D12" s="62"/>
      <c r="E12" s="1"/>
      <c r="F12" s="29" t="s">
        <v>33</v>
      </c>
      <c r="G12" s="29"/>
      <c r="H12" s="29"/>
    </row>
    <row r="13" spans="1:8" x14ac:dyDescent="0.2">
      <c r="A13" s="1"/>
      <c r="B13" s="39">
        <v>5</v>
      </c>
      <c r="C13" s="40" t="s">
        <v>18</v>
      </c>
      <c r="D13" s="57">
        <f>SUM(D14:D17)</f>
        <v>8.6499999999999994E-2</v>
      </c>
      <c r="E13" s="1"/>
      <c r="F13" s="30"/>
      <c r="G13" s="30"/>
      <c r="H13" s="30"/>
    </row>
    <row r="14" spans="1:8" ht="13.9" customHeight="1" x14ac:dyDescent="0.2">
      <c r="A14" s="1"/>
      <c r="B14" s="51" t="s">
        <v>19</v>
      </c>
      <c r="C14" s="52" t="s">
        <v>20</v>
      </c>
      <c r="D14" s="53">
        <v>0.03</v>
      </c>
      <c r="E14" s="1"/>
      <c r="F14" s="31"/>
      <c r="G14" s="24"/>
      <c r="H14" s="24"/>
    </row>
    <row r="15" spans="1:8" x14ac:dyDescent="0.2">
      <c r="A15" s="1"/>
      <c r="B15" s="42" t="s">
        <v>21</v>
      </c>
      <c r="C15" s="43" t="s">
        <v>22</v>
      </c>
      <c r="D15" s="44">
        <v>6.4999999999999997E-3</v>
      </c>
      <c r="E15" s="1"/>
      <c r="F15" s="24"/>
      <c r="G15" s="24"/>
      <c r="H15" s="24"/>
    </row>
    <row r="16" spans="1:8" x14ac:dyDescent="0.2">
      <c r="A16" s="1"/>
      <c r="B16" s="42" t="s">
        <v>23</v>
      </c>
      <c r="C16" s="43" t="s">
        <v>24</v>
      </c>
      <c r="D16" s="44">
        <v>0.03</v>
      </c>
      <c r="E16" s="1"/>
      <c r="F16" s="24"/>
      <c r="G16" s="24"/>
      <c r="H16" s="24"/>
    </row>
    <row r="17" spans="1:10" x14ac:dyDescent="0.2">
      <c r="A17" s="1"/>
      <c r="B17" s="54" t="s">
        <v>25</v>
      </c>
      <c r="C17" s="55" t="s">
        <v>26</v>
      </c>
      <c r="D17" s="56">
        <v>0.02</v>
      </c>
      <c r="E17" s="1"/>
      <c r="F17" s="154"/>
      <c r="G17" s="154"/>
      <c r="H17" s="154"/>
    </row>
    <row r="18" spans="1:10" ht="13.9" customHeight="1" x14ac:dyDescent="0.2">
      <c r="A18" s="1"/>
      <c r="B18" s="42"/>
      <c r="C18" s="43"/>
      <c r="D18" s="63"/>
      <c r="E18" s="1"/>
      <c r="F18" s="153" t="s">
        <v>39</v>
      </c>
      <c r="G18" s="153"/>
      <c r="H18" s="153"/>
    </row>
    <row r="19" spans="1:10" x14ac:dyDescent="0.2">
      <c r="A19" s="3"/>
      <c r="B19" s="39">
        <v>6</v>
      </c>
      <c r="C19" s="40" t="s">
        <v>27</v>
      </c>
      <c r="D19" s="41">
        <v>0.01</v>
      </c>
      <c r="E19" s="3"/>
      <c r="F19" s="155" t="s">
        <v>38</v>
      </c>
      <c r="G19" s="155"/>
      <c r="H19" s="155"/>
    </row>
    <row r="20" spans="1:10" x14ac:dyDescent="0.2">
      <c r="A20" s="3"/>
      <c r="B20" s="158"/>
      <c r="C20" s="158"/>
      <c r="D20" s="158"/>
      <c r="E20" s="4"/>
      <c r="F20" s="156"/>
      <c r="G20" s="156"/>
      <c r="H20" s="156"/>
    </row>
    <row r="21" spans="1:10" ht="13.5" thickBot="1" x14ac:dyDescent="0.25">
      <c r="A21" s="3"/>
      <c r="B21" s="36"/>
      <c r="C21" s="37" t="s">
        <v>34</v>
      </c>
      <c r="D21" s="38">
        <f>(((1+D7+D8+D9)*(1+D19)*(1+D11)/(1-D13))-1)</f>
        <v>0.25</v>
      </c>
      <c r="E21" s="4"/>
      <c r="F21" s="156"/>
      <c r="G21" s="156"/>
      <c r="H21" s="156"/>
    </row>
    <row r="22" spans="1:10" x14ac:dyDescent="0.2">
      <c r="A22" s="3"/>
      <c r="D22" s="21"/>
      <c r="E22" s="5"/>
      <c r="F22" s="156"/>
      <c r="G22" s="156"/>
      <c r="H22" s="156"/>
    </row>
    <row r="23" spans="1:10" ht="13.5" thickBot="1" x14ac:dyDescent="0.25">
      <c r="A23" s="3"/>
      <c r="B23" s="35" t="s">
        <v>35</v>
      </c>
      <c r="C23" s="31"/>
      <c r="D23" s="21"/>
      <c r="E23" s="5"/>
      <c r="F23" s="156"/>
      <c r="G23" s="156"/>
      <c r="H23" s="156"/>
    </row>
    <row r="24" spans="1:10" x14ac:dyDescent="0.2">
      <c r="A24" s="3"/>
      <c r="B24" s="159" t="s">
        <v>41</v>
      </c>
      <c r="C24" s="159"/>
      <c r="D24" s="159"/>
      <c r="E24" s="5"/>
      <c r="F24" s="156"/>
      <c r="G24" s="156"/>
      <c r="H24" s="156"/>
    </row>
    <row r="25" spans="1:10" ht="13.5" thickBot="1" x14ac:dyDescent="0.25">
      <c r="B25" s="160" t="s">
        <v>40</v>
      </c>
      <c r="C25" s="160"/>
      <c r="D25" s="160"/>
      <c r="F25" s="157"/>
      <c r="G25" s="157"/>
      <c r="H25" s="157"/>
    </row>
    <row r="27" spans="1:10" x14ac:dyDescent="0.2">
      <c r="A27" s="31"/>
      <c r="B27" s="31"/>
      <c r="C27" s="31"/>
      <c r="D27" s="31"/>
      <c r="E27" s="34"/>
      <c r="F27" s="34"/>
      <c r="G27" s="34"/>
      <c r="H27" s="34"/>
      <c r="I27" s="34"/>
      <c r="J27" s="24"/>
    </row>
    <row r="28" spans="1:10" x14ac:dyDescent="0.2">
      <c r="A28" s="31"/>
      <c r="B28" s="31"/>
      <c r="C28" s="31"/>
      <c r="D28" s="31"/>
      <c r="E28" s="31"/>
      <c r="F28" s="31"/>
      <c r="G28" s="31"/>
      <c r="H28" s="31"/>
      <c r="I28" s="31"/>
    </row>
    <row r="29" spans="1:10" ht="14.65" customHeight="1" x14ac:dyDescent="0.2">
      <c r="B29" s="31"/>
      <c r="C29" s="31"/>
      <c r="D29" s="31"/>
      <c r="E29" s="25"/>
      <c r="F29" s="31"/>
      <c r="G29" s="31"/>
      <c r="H29" s="31"/>
    </row>
    <row r="30" spans="1:10" ht="15" x14ac:dyDescent="0.2">
      <c r="B30" s="31"/>
      <c r="C30" s="31"/>
      <c r="D30" s="31"/>
      <c r="E30" s="26"/>
      <c r="F30" s="31"/>
      <c r="G30" s="31"/>
      <c r="H30" s="31"/>
    </row>
    <row r="31" spans="1:10" ht="15" x14ac:dyDescent="0.2">
      <c r="B31" s="31"/>
      <c r="C31" s="31"/>
      <c r="D31" s="31"/>
      <c r="E31" s="26"/>
      <c r="F31" s="31"/>
      <c r="G31" s="31"/>
      <c r="H31" s="31"/>
    </row>
    <row r="32" spans="1:10" ht="15" x14ac:dyDescent="0.2">
      <c r="B32" s="31"/>
      <c r="C32" s="31"/>
      <c r="D32" s="31"/>
      <c r="E32" s="26"/>
      <c r="F32" s="31"/>
      <c r="G32" s="31"/>
      <c r="H32" s="31"/>
    </row>
    <row r="33" spans="2:8" ht="15" x14ac:dyDescent="0.2">
      <c r="B33" s="32"/>
      <c r="C33" s="32"/>
      <c r="D33" s="32"/>
      <c r="E33" s="33"/>
      <c r="F33" s="32"/>
      <c r="G33" s="32"/>
      <c r="H33" s="32"/>
    </row>
    <row r="34" spans="2:8" ht="15" x14ac:dyDescent="0.2">
      <c r="E34" s="26"/>
    </row>
    <row r="35" spans="2:8" ht="15" x14ac:dyDescent="0.2">
      <c r="E35" s="27"/>
    </row>
  </sheetData>
  <sheetProtection algorithmName="SHA-512" hashValue="XxD2bcj0G/sIOEIx5fqgbQdXcrdp9/HpT6Fjom3D0co2qsYs58rZNzUg4gHFek+NOA3vFOkXl1aPz1FLtjItoA==" saltValue="oHHl3UPsiF/819lVY567sA==" spinCount="100000" sheet="1" selectLockedCells="1"/>
  <mergeCells count="8">
    <mergeCell ref="B4:D4"/>
    <mergeCell ref="F18:H18"/>
    <mergeCell ref="F17:H17"/>
    <mergeCell ref="F19:H25"/>
    <mergeCell ref="B20:D20"/>
    <mergeCell ref="F6:H6"/>
    <mergeCell ref="B24:D24"/>
    <mergeCell ref="B25:D25"/>
  </mergeCells>
  <printOptions horizontalCentered="1"/>
  <pageMargins left="0.39370078740157483" right="0.39370078740157483" top="0.98425196850393704" bottom="0.6692913385826772" header="0.31496062992125984" footer="0.31496062992125984"/>
  <pageSetup paperSize="9" fitToHeight="0" orientation="landscape" r:id="rId1"/>
  <headerFooter>
    <oddHeader>&amp;L
&amp;G&amp;C&amp;"-,Negrito"&amp;11&amp;K03+000
BANCO DO ESTADO DO RIO GRANDE DO SUL S.A.
UNIDADE DE ENGENHARIA&amp;R&amp;"-,Negrito"&amp;12&amp;K03+000
&amp;10MARÇO DE 2020</oddHeader>
    <oddFooter>&amp;R&amp;"-,Regular"&amp;9&amp;K03+000
                                              Pág. 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 de Orçamento</vt:lpstr>
      <vt:lpstr>BDI</vt:lpstr>
      <vt:lpstr>BDI!Area_de_impressao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Andre</dc:creator>
  <cp:lastModifiedBy>b36690</cp:lastModifiedBy>
  <cp:lastPrinted>2023-06-08T12:27:01Z</cp:lastPrinted>
  <dcterms:created xsi:type="dcterms:W3CDTF">2000-05-25T11:19:14Z</dcterms:created>
  <dcterms:modified xsi:type="dcterms:W3CDTF">2023-07-17T13:33:03Z</dcterms:modified>
</cp:coreProperties>
</file>